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새 폴더 (3)\노출파일 (1)\"/>
    </mc:Choice>
  </mc:AlternateContent>
  <bookViews>
    <workbookView xWindow="28680" yWindow="-120" windowWidth="24240" windowHeight="13140" activeTab="1"/>
  </bookViews>
  <sheets>
    <sheet name="센터현황" sheetId="8" r:id="rId1"/>
    <sheet name="연계" sheetId="2" r:id="rId2"/>
    <sheet name="학교" sheetId="22" r:id="rId3"/>
  </sheets>
  <externalReferences>
    <externalReference r:id="rId4"/>
  </externalReferences>
  <definedNames>
    <definedName name="_xlnm._FilterDatabase" localSheetId="1" hidden="1">연계!$A$1:$AO$1345</definedName>
    <definedName name="_xlnm.Print_Area" localSheetId="2">학교!$A$1:$G$44</definedName>
    <definedName name="결과경찰">'[1]112신고'!$J$3:$J$6566</definedName>
    <definedName name="결과교육">[1]교육청!$K$3:$K$9919</definedName>
    <definedName name="결과소방">'[1]119신고'!$K$3:$K$9125</definedName>
    <definedName name="경찰신고종류">'[1]112신고'!$E$3:$E$6571</definedName>
    <definedName name="교육청신고종류">[1]교육청!$E$3:$E$9918</definedName>
    <definedName name="목록_구분">#REF!</definedName>
    <definedName name="목록_목적별">#REF!</definedName>
    <definedName name="목록_비상벨구분">#REF!</definedName>
    <definedName name="목록_설치부서">#REF!</definedName>
    <definedName name="목록_수용여부">#REF!</definedName>
    <definedName name="목록_야간기능">#REF!</definedName>
    <definedName name="목록_읍면">#REF!</definedName>
    <definedName name="목록_지역구룹">#REF!</definedName>
    <definedName name="목록_폴">#REF!</definedName>
    <definedName name="목록_화소수">#REF!</definedName>
    <definedName name="목록_회전기능">#REF!</definedName>
    <definedName name="범죄목록">[1]이름범위정의!$H$2:$W$2</definedName>
    <definedName name="비연계_구분">#REF!</definedName>
    <definedName name="사건해결">[1]자료제공!$L$3:$L$8952</definedName>
    <definedName name="소나무목록">[1]이름범위정의!$H$4</definedName>
    <definedName name="소나무반출">[1]소나무!$E$3:$E$8586</definedName>
    <definedName name="소방서신고종류">'[1]119신고'!$E$3:$E$9125</definedName>
    <definedName name="연계_PTZ">연계!$AB$18:$AB$19438</definedName>
    <definedName name="연계_구분">연계!$C$18:$C$9809</definedName>
    <definedName name="연계_년도">연계!$I$18:$I$19809</definedName>
    <definedName name="연계_목적">연계!$L$18:$L$19809</definedName>
    <definedName name="연계_부서">연계!$H$18:$H$19809</definedName>
    <definedName name="연계_비상벨">연계!$AD$18:$AD$19809</definedName>
    <definedName name="연계_야간">연계!$AA$18:$AA$19438</definedName>
    <definedName name="연계_연계">연계!$G$18:$G$19809</definedName>
    <definedName name="연계_읍면">연계!$U$18:$U$19809</definedName>
    <definedName name="연계_장소">연계!$AH$18:$AH$19809</definedName>
    <definedName name="연계_지역구룹">연계!$X$18:$X$19809</definedName>
    <definedName name="연계_폴">연계!$AI$18:$AI$19809</definedName>
    <definedName name="연계_화소">연계!$AC$18:$AC$19809</definedName>
    <definedName name="연계_회선">연계!$AF$18:$AF$19809</definedName>
    <definedName name="영상열람">[1]자료제공!$G$3:$G$8952</definedName>
    <definedName name="영상제공">[1]자료제공!$J$3:$J$8952</definedName>
    <definedName name="제공형태목록">[1]이름범위정의!$H$3:$K$3</definedName>
  </definedNames>
  <calcPr calcId="162913"/>
</workbook>
</file>

<file path=xl/calcChain.xml><?xml version="1.0" encoding="utf-8"?>
<calcChain xmlns="http://schemas.openxmlformats.org/spreadsheetml/2006/main">
  <c r="P24" i="8" l="1" a="1"/>
  <c r="P24" i="8" s="1"/>
  <c r="O24" i="8" a="1"/>
  <c r="O24" i="8" s="1"/>
  <c r="M24" i="8" a="1"/>
  <c r="M24" i="8" s="1"/>
  <c r="L24" i="8" a="1"/>
  <c r="L24" i="8" s="1"/>
  <c r="K24" i="8" a="1"/>
  <c r="K24" i="8" s="1"/>
  <c r="J24" i="8" a="1"/>
  <c r="J24" i="8" s="1"/>
  <c r="I24" i="8" a="1"/>
  <c r="I24" i="8" s="1"/>
  <c r="H24" i="8" a="1"/>
  <c r="H24" i="8" s="1"/>
  <c r="G24" i="8" a="1"/>
  <c r="G24" i="8" s="1"/>
  <c r="F24" i="8" a="1"/>
  <c r="F24" i="8" s="1"/>
  <c r="E24" i="8" a="1"/>
  <c r="E24" i="8" s="1"/>
  <c r="D24" i="8" a="1"/>
  <c r="D24" i="8" s="1"/>
  <c r="C24" i="8" l="1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07" i="2"/>
  <c r="E1146" i="2" l="1"/>
  <c r="E1147" i="2"/>
  <c r="E1145" i="2"/>
  <c r="E1120" i="2" l="1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19" i="2"/>
  <c r="AK956" i="2" l="1"/>
  <c r="AK955" i="2"/>
  <c r="AK954" i="2"/>
  <c r="AK952" i="2"/>
  <c r="AK951" i="2"/>
  <c r="AK949" i="2"/>
  <c r="AK948" i="2"/>
  <c r="AK947" i="2"/>
  <c r="AK811" i="2"/>
  <c r="AK810" i="2"/>
  <c r="AK754" i="2"/>
  <c r="B44" i="22" l="1"/>
  <c r="E43" i="22"/>
  <c r="D43" i="22"/>
  <c r="E38" i="22"/>
  <c r="D38" i="22"/>
  <c r="E28" i="22"/>
  <c r="D28" i="22"/>
  <c r="D44" i="22" l="1"/>
  <c r="M5" i="8" s="1"/>
  <c r="E44" i="22"/>
  <c r="AK474" i="2" l="1"/>
  <c r="AK478" i="2"/>
  <c r="AK464" i="2"/>
  <c r="AK470" i="2"/>
  <c r="AK361" i="2"/>
  <c r="AK375" i="2"/>
  <c r="AK372" i="2"/>
  <c r="AK369" i="2"/>
  <c r="AK366" i="2"/>
  <c r="AK363" i="2"/>
  <c r="E106" i="8" l="1" a="1"/>
  <c r="E106" i="8" s="1"/>
  <c r="E105" i="8" a="1"/>
  <c r="E105" i="8" s="1"/>
  <c r="E104" i="8" a="1"/>
  <c r="E104" i="8" s="1"/>
  <c r="E103" i="8" a="1"/>
  <c r="E103" i="8" s="1"/>
  <c r="E102" i="8" a="1"/>
  <c r="E102" i="8" s="1"/>
  <c r="E101" i="8" a="1"/>
  <c r="E101" i="8" s="1"/>
  <c r="E100" i="8" a="1"/>
  <c r="E100" i="8" s="1"/>
  <c r="E99" i="8" a="1"/>
  <c r="E99" i="8" s="1"/>
  <c r="E98" i="8" a="1"/>
  <c r="E98" i="8" s="1"/>
  <c r="E97" i="8" a="1"/>
  <c r="E97" i="8" s="1"/>
  <c r="E96" i="8" a="1"/>
  <c r="E96" i="8" s="1"/>
  <c r="E95" i="8" a="1"/>
  <c r="E95" i="8" s="1"/>
  <c r="E94" i="8" a="1"/>
  <c r="E94" i="8" s="1"/>
  <c r="E93" i="8" a="1"/>
  <c r="E93" i="8" s="1"/>
  <c r="E92" i="8" a="1"/>
  <c r="E92" i="8" s="1"/>
  <c r="E91" i="8" a="1"/>
  <c r="E91" i="8" s="1"/>
  <c r="E90" i="8" a="1"/>
  <c r="E90" i="8" s="1"/>
  <c r="E89" i="8" a="1"/>
  <c r="E89" i="8" s="1"/>
  <c r="E88" i="8" a="1"/>
  <c r="E88" i="8" s="1"/>
  <c r="E87" i="8" a="1"/>
  <c r="E87" i="8" s="1"/>
  <c r="E86" i="8" a="1"/>
  <c r="E86" i="8" s="1"/>
  <c r="E85" i="8" a="1"/>
  <c r="E85" i="8" s="1"/>
  <c r="E84" i="8" a="1"/>
  <c r="E84" i="8" s="1"/>
  <c r="E83" i="8" a="1"/>
  <c r="E83" i="8" s="1"/>
  <c r="E82" i="8" a="1"/>
  <c r="E82" i="8" s="1"/>
  <c r="E81" i="8" a="1"/>
  <c r="E81" i="8" s="1"/>
  <c r="E80" i="8" a="1"/>
  <c r="E80" i="8" s="1"/>
  <c r="E79" i="8" a="1"/>
  <c r="E79" i="8" s="1"/>
  <c r="E78" i="8" a="1"/>
  <c r="E78" i="8" s="1"/>
  <c r="E77" i="8" a="1"/>
  <c r="E77" i="8" s="1"/>
  <c r="E76" i="8" a="1"/>
  <c r="E76" i="8" s="1"/>
  <c r="E75" i="8" a="1"/>
  <c r="E75" i="8" s="1"/>
  <c r="E23" i="8" a="1"/>
  <c r="E23" i="8" s="1"/>
  <c r="E22" i="8" a="1"/>
  <c r="E22" i="8" s="1"/>
  <c r="E21" i="8" a="1"/>
  <c r="E21" i="8" s="1"/>
  <c r="E20" i="8" a="1"/>
  <c r="E20" i="8" s="1"/>
  <c r="E19" i="8" a="1"/>
  <c r="E19" i="8" s="1"/>
  <c r="E18" i="8" a="1"/>
  <c r="E18" i="8" s="1"/>
  <c r="E17" i="8" a="1"/>
  <c r="E17" i="8" s="1"/>
  <c r="E16" i="8" a="1"/>
  <c r="E16" i="8" s="1"/>
  <c r="E15" i="8" a="1"/>
  <c r="E15" i="8" s="1"/>
  <c r="M23" i="8" a="1"/>
  <c r="M23" i="8" s="1"/>
  <c r="M22" i="8" a="1"/>
  <c r="M22" i="8" s="1"/>
  <c r="M21" i="8" a="1"/>
  <c r="M21" i="8" s="1"/>
  <c r="M20" i="8" a="1"/>
  <c r="M20" i="8" s="1"/>
  <c r="M19" i="8" a="1"/>
  <c r="M19" i="8" s="1"/>
  <c r="M18" i="8" a="1"/>
  <c r="M18" i="8" s="1"/>
  <c r="M17" i="8" a="1"/>
  <c r="M17" i="8" s="1"/>
  <c r="M16" i="8" a="1"/>
  <c r="M16" i="8" s="1"/>
  <c r="M15" i="8" a="1"/>
  <c r="M15" i="8" s="1"/>
  <c r="M14" i="8" a="1"/>
  <c r="M14" i="8" s="1"/>
  <c r="L14" i="8" a="1"/>
  <c r="L14" i="8" s="1"/>
  <c r="P14" i="8" a="1"/>
  <c r="P14" i="8" s="1"/>
  <c r="O14" i="8" a="1"/>
  <c r="O14" i="8" s="1"/>
  <c r="K14" i="8" a="1"/>
  <c r="K14" i="8" s="1"/>
  <c r="J14" i="8" a="1"/>
  <c r="J14" i="8" s="1"/>
  <c r="I14" i="8" a="1"/>
  <c r="I14" i="8" s="1"/>
  <c r="H14" i="8" a="1"/>
  <c r="H14" i="8" s="1"/>
  <c r="G14" i="8" a="1"/>
  <c r="G14" i="8" s="1"/>
  <c r="F14" i="8" a="1"/>
  <c r="F14" i="8" s="1"/>
  <c r="E14" i="8" a="1"/>
  <c r="E14" i="8" s="1"/>
  <c r="D14" i="8" a="1"/>
  <c r="D14" i="8" s="1"/>
  <c r="AK450" i="2"/>
  <c r="AK449" i="2"/>
  <c r="AK437" i="2"/>
  <c r="O16" i="8" a="1"/>
  <c r="O16" i="8" s="1"/>
  <c r="AK15" i="2"/>
  <c r="AK14" i="2"/>
  <c r="AK13" i="2"/>
  <c r="AK12" i="2"/>
  <c r="AK11" i="2"/>
  <c r="AK10" i="2"/>
  <c r="AK9" i="2"/>
  <c r="AK8" i="2"/>
  <c r="AK7" i="2"/>
  <c r="AK6" i="2"/>
  <c r="AK5" i="2"/>
  <c r="AK4" i="2"/>
  <c r="AK169" i="2"/>
  <c r="AK168" i="2"/>
  <c r="AK167" i="2"/>
  <c r="AK166" i="2"/>
  <c r="AK165" i="2"/>
  <c r="AK173" i="2"/>
  <c r="AK175" i="2"/>
  <c r="AK174" i="2"/>
  <c r="AK179" i="2"/>
  <c r="AK181" i="2"/>
  <c r="AK180" i="2"/>
  <c r="AK176" i="2"/>
  <c r="AK178" i="2"/>
  <c r="AK177" i="2"/>
  <c r="AK172" i="2"/>
  <c r="AK171" i="2"/>
  <c r="AK170" i="2"/>
  <c r="AK162" i="2"/>
  <c r="AK161" i="2"/>
  <c r="AK164" i="2"/>
  <c r="AK163" i="2"/>
  <c r="AK160" i="2"/>
  <c r="AK159" i="2"/>
  <c r="AK158" i="2"/>
  <c r="AK17" i="2"/>
  <c r="AK16" i="2"/>
  <c r="AK666" i="2"/>
  <c r="AK665" i="2"/>
  <c r="AK664" i="2"/>
  <c r="AK663" i="2"/>
  <c r="AK662" i="2"/>
  <c r="AK661" i="2"/>
  <c r="AK660" i="2"/>
  <c r="AK659" i="2"/>
  <c r="AK658" i="2"/>
  <c r="AK657" i="2"/>
  <c r="AK656" i="2"/>
  <c r="AK655" i="2"/>
  <c r="AK3" i="2" l="1"/>
  <c r="AK2" i="2"/>
  <c r="AK222" i="2"/>
  <c r="AK221" i="2"/>
  <c r="AK220" i="2"/>
  <c r="AK219" i="2"/>
  <c r="AK218" i="2"/>
  <c r="AK217" i="2"/>
  <c r="AK216" i="2"/>
  <c r="AK215" i="2"/>
  <c r="AK214" i="2"/>
  <c r="AK223" i="2"/>
  <c r="AK140" i="2"/>
  <c r="AK139" i="2"/>
  <c r="AK138" i="2"/>
  <c r="AK137" i="2"/>
  <c r="AK136" i="2"/>
  <c r="AK135" i="2"/>
  <c r="AK134" i="2"/>
  <c r="AK133" i="2"/>
  <c r="AK132" i="2"/>
  <c r="AK131" i="2"/>
  <c r="AK130" i="2"/>
  <c r="AK129" i="2"/>
  <c r="AK128" i="2"/>
  <c r="AK127" i="2"/>
  <c r="AK126" i="2"/>
  <c r="AK125" i="2"/>
  <c r="AK124" i="2"/>
  <c r="AK123" i="2"/>
  <c r="AK122" i="2"/>
  <c r="AK121" i="2"/>
  <c r="AK157" i="2"/>
  <c r="AK156" i="2"/>
  <c r="AK155" i="2"/>
  <c r="AK154" i="2"/>
  <c r="AK153" i="2"/>
  <c r="AK481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22" i="2"/>
  <c r="E112" i="8" s="1"/>
  <c r="P112" i="8" s="1"/>
  <c r="P128" i="8" a="1"/>
  <c r="P128" i="8" s="1"/>
  <c r="P127" i="8" a="1"/>
  <c r="P127" i="8" s="1"/>
  <c r="P126" i="8" a="1"/>
  <c r="P126" i="8" s="1"/>
  <c r="P125" i="8" a="1"/>
  <c r="P125" i="8" s="1"/>
  <c r="O128" i="8" a="1"/>
  <c r="O128" i="8" s="1"/>
  <c r="O127" i="8" a="1"/>
  <c r="O127" i="8" s="1"/>
  <c r="O126" i="8" a="1"/>
  <c r="O126" i="8" s="1"/>
  <c r="O125" i="8" a="1"/>
  <c r="O125" i="8" s="1"/>
  <c r="M128" i="8" a="1"/>
  <c r="M128" i="8" s="1"/>
  <c r="M127" i="8" a="1"/>
  <c r="M127" i="8" s="1"/>
  <c r="M126" i="8" a="1"/>
  <c r="M126" i="8" s="1"/>
  <c r="M125" i="8" a="1"/>
  <c r="M123" i="8" s="1"/>
  <c r="L128" i="8" a="1"/>
  <c r="L128" i="8" s="1"/>
  <c r="L127" i="8" a="1"/>
  <c r="L127" i="8" s="1"/>
  <c r="L126" i="8" a="1"/>
  <c r="L126" i="8" s="1"/>
  <c r="L125" i="8" a="1"/>
  <c r="L123" i="8" s="1"/>
  <c r="K128" i="8" a="1"/>
  <c r="K128" i="8" s="1"/>
  <c r="K127" i="8" a="1"/>
  <c r="K127" i="8" s="1"/>
  <c r="K126" i="8" a="1"/>
  <c r="K126" i="8" s="1"/>
  <c r="K125" i="8" a="1"/>
  <c r="K123" i="8" s="1"/>
  <c r="J128" i="8" a="1"/>
  <c r="J128" i="8" s="1"/>
  <c r="J127" i="8" a="1"/>
  <c r="J127" i="8" s="1"/>
  <c r="J126" i="8" a="1"/>
  <c r="J126" i="8" s="1"/>
  <c r="J125" i="8" a="1"/>
  <c r="J123" i="8" s="1"/>
  <c r="I128" i="8" a="1"/>
  <c r="I128" i="8" s="1"/>
  <c r="I127" i="8" a="1"/>
  <c r="I127" i="8" s="1"/>
  <c r="I126" i="8" a="1"/>
  <c r="I126" i="8" s="1"/>
  <c r="I125" i="8" a="1"/>
  <c r="I123" i="8" s="1"/>
  <c r="H128" i="8" a="1"/>
  <c r="H128" i="8" s="1"/>
  <c r="H127" i="8" a="1"/>
  <c r="H127" i="8" s="1"/>
  <c r="H126" i="8" a="1"/>
  <c r="H126" i="8" s="1"/>
  <c r="H125" i="8" a="1"/>
  <c r="H123" i="8" s="1"/>
  <c r="G128" i="8" a="1"/>
  <c r="G128" i="8" s="1"/>
  <c r="G127" i="8" a="1"/>
  <c r="G127" i="8" s="1"/>
  <c r="G126" i="8" a="1"/>
  <c r="G126" i="8" s="1"/>
  <c r="G125" i="8" a="1"/>
  <c r="G123" i="8" s="1"/>
  <c r="F128" i="8" a="1"/>
  <c r="F128" i="8" s="1"/>
  <c r="F127" i="8" a="1"/>
  <c r="F127" i="8" s="1"/>
  <c r="F126" i="8" a="1"/>
  <c r="F126" i="8" s="1"/>
  <c r="F125" i="8" a="1"/>
  <c r="F123" i="8" s="1"/>
  <c r="E128" i="8" a="1"/>
  <c r="E128" i="8" s="1"/>
  <c r="E127" i="8" a="1"/>
  <c r="E127" i="8" s="1"/>
  <c r="E126" i="8" a="1"/>
  <c r="E126" i="8" s="1"/>
  <c r="E125" i="8" a="1"/>
  <c r="E123" i="8" s="1"/>
  <c r="D128" i="8" a="1"/>
  <c r="D128" i="8" s="1"/>
  <c r="D127" i="8" a="1"/>
  <c r="D127" i="8" s="1"/>
  <c r="D126" i="8" a="1"/>
  <c r="D126" i="8" s="1"/>
  <c r="D125" i="8" a="1"/>
  <c r="D123" i="8" s="1"/>
  <c r="P118" i="8" a="1"/>
  <c r="P118" i="8" s="1"/>
  <c r="P117" i="8" a="1"/>
  <c r="P117" i="8" s="1"/>
  <c r="P116" i="8" a="1"/>
  <c r="P116" i="8" s="1"/>
  <c r="P114" i="8" a="1"/>
  <c r="P114" i="8" s="1"/>
  <c r="O118" i="8" a="1"/>
  <c r="O118" i="8" s="1"/>
  <c r="O117" i="8" a="1"/>
  <c r="O117" i="8" s="1"/>
  <c r="O116" i="8" a="1"/>
  <c r="O116" i="8" s="1"/>
  <c r="O114" i="8" a="1"/>
  <c r="O114" i="8" s="1"/>
  <c r="M118" i="8" a="1"/>
  <c r="M118" i="8" s="1"/>
  <c r="M117" i="8" a="1"/>
  <c r="M117" i="8" s="1"/>
  <c r="M116" i="8" a="1"/>
  <c r="M114" i="8" a="1"/>
  <c r="M114" i="8" s="1"/>
  <c r="L118" i="8" a="1"/>
  <c r="L118" i="8" s="1"/>
  <c r="L117" i="8" a="1"/>
  <c r="L117" i="8" s="1"/>
  <c r="L116" i="8" a="1"/>
  <c r="L114" i="8" a="1"/>
  <c r="L114" i="8" s="1"/>
  <c r="K118" i="8" a="1"/>
  <c r="K118" i="8" s="1"/>
  <c r="K117" i="8" a="1"/>
  <c r="K117" i="8" s="1"/>
  <c r="K116" i="8" a="1"/>
  <c r="K114" i="8" a="1"/>
  <c r="K114" i="8" s="1"/>
  <c r="J118" i="8" a="1"/>
  <c r="J118" i="8" s="1"/>
  <c r="J117" i="8" a="1"/>
  <c r="J117" i="8" s="1"/>
  <c r="J116" i="8" a="1"/>
  <c r="J114" i="8" a="1"/>
  <c r="J114" i="8" s="1"/>
  <c r="I118" i="8" a="1"/>
  <c r="I118" i="8" s="1"/>
  <c r="I117" i="8" a="1"/>
  <c r="I117" i="8" s="1"/>
  <c r="I116" i="8" a="1"/>
  <c r="I114" i="8" a="1"/>
  <c r="I114" i="8" s="1"/>
  <c r="H118" i="8" a="1"/>
  <c r="H118" i="8" s="1"/>
  <c r="H117" i="8" a="1"/>
  <c r="H117" i="8" s="1"/>
  <c r="H116" i="8" a="1"/>
  <c r="H114" i="8" a="1"/>
  <c r="H114" i="8" s="1"/>
  <c r="G118" i="8" a="1"/>
  <c r="G118" i="8" s="1"/>
  <c r="G117" i="8" a="1"/>
  <c r="G117" i="8" s="1"/>
  <c r="G116" i="8" a="1"/>
  <c r="G114" i="8" a="1"/>
  <c r="G114" i="8" s="1"/>
  <c r="F118" i="8" a="1"/>
  <c r="F118" i="8" s="1"/>
  <c r="F117" i="8" a="1"/>
  <c r="F117" i="8" s="1"/>
  <c r="F116" i="8" a="1"/>
  <c r="F114" i="8" a="1"/>
  <c r="F114" i="8" s="1"/>
  <c r="E118" i="8" a="1"/>
  <c r="E118" i="8" s="1"/>
  <c r="E117" i="8" a="1"/>
  <c r="E117" i="8" s="1"/>
  <c r="E116" i="8" a="1"/>
  <c r="E114" i="8" a="1"/>
  <c r="E114" i="8" s="1"/>
  <c r="D118" i="8" a="1"/>
  <c r="D118" i="8" s="1"/>
  <c r="D117" i="8" a="1"/>
  <c r="D117" i="8" s="1"/>
  <c r="D116" i="8" a="1"/>
  <c r="D114" i="8" a="1"/>
  <c r="D114" i="8" s="1"/>
  <c r="P106" i="8" a="1"/>
  <c r="P106" i="8" s="1"/>
  <c r="P105" i="8" a="1"/>
  <c r="P105" i="8" s="1"/>
  <c r="P104" i="8" a="1"/>
  <c r="P104" i="8" s="1"/>
  <c r="P103" i="8" a="1"/>
  <c r="P103" i="8" s="1"/>
  <c r="P102" i="8" a="1"/>
  <c r="P102" i="8" s="1"/>
  <c r="P101" i="8" a="1"/>
  <c r="P101" i="8" s="1"/>
  <c r="P100" i="8" a="1"/>
  <c r="P100" i="8" s="1"/>
  <c r="P99" i="8" a="1"/>
  <c r="P99" i="8" s="1"/>
  <c r="P98" i="8" a="1"/>
  <c r="P98" i="8" s="1"/>
  <c r="P97" i="8" a="1"/>
  <c r="P97" i="8" s="1"/>
  <c r="P96" i="8" a="1"/>
  <c r="P96" i="8" s="1"/>
  <c r="P95" i="8" a="1"/>
  <c r="P95" i="8" s="1"/>
  <c r="P94" i="8" a="1"/>
  <c r="P94" i="8" s="1"/>
  <c r="P93" i="8" a="1"/>
  <c r="P93" i="8" s="1"/>
  <c r="P92" i="8" a="1"/>
  <c r="P92" i="8" s="1"/>
  <c r="P91" i="8" a="1"/>
  <c r="P91" i="8" s="1"/>
  <c r="P90" i="8" a="1"/>
  <c r="P90" i="8" s="1"/>
  <c r="P89" i="8" a="1"/>
  <c r="P89" i="8" s="1"/>
  <c r="P88" i="8" a="1"/>
  <c r="P88" i="8" s="1"/>
  <c r="P87" i="8" a="1"/>
  <c r="P87" i="8" s="1"/>
  <c r="P86" i="8" a="1"/>
  <c r="P86" i="8" s="1"/>
  <c r="P85" i="8" a="1"/>
  <c r="P85" i="8" s="1"/>
  <c r="P84" i="8" a="1"/>
  <c r="P84" i="8" s="1"/>
  <c r="P83" i="8" a="1"/>
  <c r="P83" i="8" s="1"/>
  <c r="P82" i="8" a="1"/>
  <c r="P82" i="8" s="1"/>
  <c r="P81" i="8" a="1"/>
  <c r="P81" i="8" s="1"/>
  <c r="P80" i="8" a="1"/>
  <c r="P80" i="8" s="1"/>
  <c r="P79" i="8" a="1"/>
  <c r="P79" i="8" s="1"/>
  <c r="P78" i="8" a="1"/>
  <c r="P78" i="8" s="1"/>
  <c r="P77" i="8" a="1"/>
  <c r="P77" i="8" s="1"/>
  <c r="P76" i="8" a="1"/>
  <c r="P76" i="8" s="1"/>
  <c r="P75" i="8" a="1"/>
  <c r="P75" i="8" s="1"/>
  <c r="O106" i="8" a="1"/>
  <c r="O106" i="8" s="1"/>
  <c r="O105" i="8" a="1"/>
  <c r="O105" i="8" s="1"/>
  <c r="O104" i="8" a="1"/>
  <c r="O104" i="8" s="1"/>
  <c r="O103" i="8" a="1"/>
  <c r="O103" i="8" s="1"/>
  <c r="O102" i="8" a="1"/>
  <c r="O102" i="8" s="1"/>
  <c r="O101" i="8" a="1"/>
  <c r="O101" i="8" s="1"/>
  <c r="O100" i="8" a="1"/>
  <c r="O100" i="8" s="1"/>
  <c r="O99" i="8" a="1"/>
  <c r="O99" i="8" s="1"/>
  <c r="O98" i="8" a="1"/>
  <c r="O98" i="8" s="1"/>
  <c r="O97" i="8" a="1"/>
  <c r="O97" i="8" s="1"/>
  <c r="O96" i="8" a="1"/>
  <c r="O96" i="8" s="1"/>
  <c r="O95" i="8" a="1"/>
  <c r="O95" i="8" s="1"/>
  <c r="O94" i="8" a="1"/>
  <c r="O94" i="8" s="1"/>
  <c r="O93" i="8" a="1"/>
  <c r="O93" i="8" s="1"/>
  <c r="O92" i="8" a="1"/>
  <c r="O92" i="8" s="1"/>
  <c r="O91" i="8" a="1"/>
  <c r="O91" i="8" s="1"/>
  <c r="O90" i="8" a="1"/>
  <c r="O90" i="8" s="1"/>
  <c r="O89" i="8" a="1"/>
  <c r="O89" i="8" s="1"/>
  <c r="O88" i="8" a="1"/>
  <c r="O88" i="8" s="1"/>
  <c r="O87" i="8" a="1"/>
  <c r="O87" i="8" s="1"/>
  <c r="O86" i="8" a="1"/>
  <c r="O86" i="8" s="1"/>
  <c r="O85" i="8" a="1"/>
  <c r="O85" i="8" s="1"/>
  <c r="O84" i="8" a="1"/>
  <c r="O84" i="8" s="1"/>
  <c r="O83" i="8" a="1"/>
  <c r="O83" i="8" s="1"/>
  <c r="O82" i="8" a="1"/>
  <c r="O82" i="8" s="1"/>
  <c r="O81" i="8" a="1"/>
  <c r="O81" i="8" s="1"/>
  <c r="O80" i="8" a="1"/>
  <c r="O80" i="8" s="1"/>
  <c r="O79" i="8" a="1"/>
  <c r="O79" i="8" s="1"/>
  <c r="O78" i="8" a="1"/>
  <c r="O78" i="8" s="1"/>
  <c r="O77" i="8" a="1"/>
  <c r="O77" i="8" s="1"/>
  <c r="O76" i="8" a="1"/>
  <c r="O76" i="8" s="1"/>
  <c r="O75" i="8" a="1"/>
  <c r="O75" i="8" s="1"/>
  <c r="M106" i="8" a="1"/>
  <c r="M106" i="8" s="1"/>
  <c r="M105" i="8" a="1"/>
  <c r="M105" i="8" s="1"/>
  <c r="M104" i="8" a="1"/>
  <c r="M104" i="8" s="1"/>
  <c r="M103" i="8" a="1"/>
  <c r="M103" i="8" s="1"/>
  <c r="M102" i="8" a="1"/>
  <c r="M102" i="8" s="1"/>
  <c r="M101" i="8" a="1"/>
  <c r="M101" i="8" s="1"/>
  <c r="M100" i="8" a="1"/>
  <c r="M100" i="8" s="1"/>
  <c r="M99" i="8" a="1"/>
  <c r="M99" i="8" s="1"/>
  <c r="M98" i="8" a="1"/>
  <c r="M98" i="8" s="1"/>
  <c r="M97" i="8" a="1"/>
  <c r="M97" i="8" s="1"/>
  <c r="M96" i="8" a="1"/>
  <c r="M96" i="8" s="1"/>
  <c r="M95" i="8" a="1"/>
  <c r="M95" i="8" s="1"/>
  <c r="M94" i="8" a="1"/>
  <c r="M94" i="8" s="1"/>
  <c r="M93" i="8" a="1"/>
  <c r="M93" i="8" s="1"/>
  <c r="M91" i="8" a="1"/>
  <c r="M91" i="8" s="1"/>
  <c r="M92" i="8" a="1"/>
  <c r="M92" i="8" s="1"/>
  <c r="M90" i="8" a="1"/>
  <c r="M90" i="8" s="1"/>
  <c r="M89" i="8" a="1"/>
  <c r="M89" i="8" s="1"/>
  <c r="M88" i="8" a="1"/>
  <c r="M88" i="8" s="1"/>
  <c r="M87" i="8" a="1"/>
  <c r="M87" i="8" s="1"/>
  <c r="M86" i="8" a="1"/>
  <c r="M86" i="8" s="1"/>
  <c r="M85" i="8" a="1"/>
  <c r="M85" i="8" s="1"/>
  <c r="M84" i="8" a="1"/>
  <c r="M84" i="8" s="1"/>
  <c r="M83" i="8" a="1"/>
  <c r="M83" i="8" s="1"/>
  <c r="M82" i="8" a="1"/>
  <c r="M82" i="8" s="1"/>
  <c r="M81" i="8" a="1"/>
  <c r="M81" i="8" s="1"/>
  <c r="M80" i="8" a="1"/>
  <c r="M80" i="8" s="1"/>
  <c r="M79" i="8" a="1"/>
  <c r="M79" i="8" s="1"/>
  <c r="M78" i="8" a="1"/>
  <c r="M78" i="8" s="1"/>
  <c r="M77" i="8" a="1"/>
  <c r="M77" i="8" s="1"/>
  <c r="M76" i="8" a="1"/>
  <c r="M76" i="8" s="1"/>
  <c r="M75" i="8" a="1"/>
  <c r="M75" i="8" s="1"/>
  <c r="L106" i="8" a="1"/>
  <c r="L106" i="8" s="1"/>
  <c r="L105" i="8" a="1"/>
  <c r="L105" i="8" s="1"/>
  <c r="L104" i="8" a="1"/>
  <c r="L104" i="8" s="1"/>
  <c r="L103" i="8" a="1"/>
  <c r="L103" i="8" s="1"/>
  <c r="L102" i="8" a="1"/>
  <c r="L102" i="8" s="1"/>
  <c r="L101" i="8" a="1"/>
  <c r="L101" i="8" s="1"/>
  <c r="L100" i="8" a="1"/>
  <c r="L100" i="8" s="1"/>
  <c r="L99" i="8" a="1"/>
  <c r="L99" i="8" s="1"/>
  <c r="L98" i="8" a="1"/>
  <c r="L98" i="8" s="1"/>
  <c r="L97" i="8" a="1"/>
  <c r="L97" i="8" s="1"/>
  <c r="L96" i="8" a="1"/>
  <c r="L96" i="8" s="1"/>
  <c r="L95" i="8" a="1"/>
  <c r="L95" i="8" s="1"/>
  <c r="L94" i="8" a="1"/>
  <c r="L94" i="8" s="1"/>
  <c r="L93" i="8" a="1"/>
  <c r="L93" i="8" s="1"/>
  <c r="L92" i="8" a="1"/>
  <c r="L92" i="8" s="1"/>
  <c r="L91" i="8" a="1"/>
  <c r="L91" i="8" s="1"/>
  <c r="L90" i="8" a="1"/>
  <c r="L90" i="8" s="1"/>
  <c r="L89" i="8" a="1"/>
  <c r="L89" i="8" s="1"/>
  <c r="L88" i="8" a="1"/>
  <c r="L88" i="8" s="1"/>
  <c r="L87" i="8" a="1"/>
  <c r="L87" i="8" s="1"/>
  <c r="L86" i="8" a="1"/>
  <c r="L86" i="8" s="1"/>
  <c r="L85" i="8" a="1"/>
  <c r="L85" i="8" s="1"/>
  <c r="L84" i="8" a="1"/>
  <c r="L84" i="8" s="1"/>
  <c r="L83" i="8" a="1"/>
  <c r="L83" i="8" s="1"/>
  <c r="L82" i="8" a="1"/>
  <c r="L82" i="8" s="1"/>
  <c r="L81" i="8" a="1"/>
  <c r="L81" i="8" s="1"/>
  <c r="L80" i="8" a="1"/>
  <c r="L80" i="8" s="1"/>
  <c r="L79" i="8" a="1"/>
  <c r="L79" i="8" s="1"/>
  <c r="L78" i="8" a="1"/>
  <c r="L78" i="8" s="1"/>
  <c r="L77" i="8" a="1"/>
  <c r="L77" i="8" s="1"/>
  <c r="L76" i="8" a="1"/>
  <c r="L76" i="8" s="1"/>
  <c r="L75" i="8" a="1"/>
  <c r="L75" i="8" s="1"/>
  <c r="K106" i="8" a="1"/>
  <c r="K106" i="8" s="1"/>
  <c r="K105" i="8" a="1"/>
  <c r="K105" i="8" s="1"/>
  <c r="K104" i="8" a="1"/>
  <c r="K104" i="8" s="1"/>
  <c r="K103" i="8" a="1"/>
  <c r="K103" i="8" s="1"/>
  <c r="K102" i="8" a="1"/>
  <c r="K102" i="8" s="1"/>
  <c r="K101" i="8" a="1"/>
  <c r="K101" i="8" s="1"/>
  <c r="K100" i="8" a="1"/>
  <c r="K100" i="8" s="1"/>
  <c r="K99" i="8" a="1"/>
  <c r="K99" i="8" s="1"/>
  <c r="K98" i="8" a="1"/>
  <c r="K98" i="8" s="1"/>
  <c r="K97" i="8" a="1"/>
  <c r="K97" i="8" s="1"/>
  <c r="K96" i="8" a="1"/>
  <c r="K96" i="8" s="1"/>
  <c r="K95" i="8" a="1"/>
  <c r="K95" i="8" s="1"/>
  <c r="K94" i="8" a="1"/>
  <c r="K94" i="8" s="1"/>
  <c r="K93" i="8" a="1"/>
  <c r="K93" i="8" s="1"/>
  <c r="K92" i="8" a="1"/>
  <c r="K92" i="8" s="1"/>
  <c r="K91" i="8" a="1"/>
  <c r="K91" i="8" s="1"/>
  <c r="K90" i="8" a="1"/>
  <c r="K90" i="8" s="1"/>
  <c r="K89" i="8" a="1"/>
  <c r="K89" i="8" s="1"/>
  <c r="K88" i="8" a="1"/>
  <c r="K88" i="8" s="1"/>
  <c r="K87" i="8" a="1"/>
  <c r="K87" i="8" s="1"/>
  <c r="K86" i="8" a="1"/>
  <c r="K86" i="8" s="1"/>
  <c r="K85" i="8" a="1"/>
  <c r="K85" i="8" s="1"/>
  <c r="K84" i="8" a="1"/>
  <c r="K84" i="8" s="1"/>
  <c r="K83" i="8" a="1"/>
  <c r="K83" i="8" s="1"/>
  <c r="K82" i="8" a="1"/>
  <c r="K82" i="8" s="1"/>
  <c r="K81" i="8" a="1"/>
  <c r="K81" i="8" s="1"/>
  <c r="K80" i="8" a="1"/>
  <c r="K80" i="8" s="1"/>
  <c r="K79" i="8" a="1"/>
  <c r="K79" i="8" s="1"/>
  <c r="K78" i="8" a="1"/>
  <c r="K78" i="8" s="1"/>
  <c r="K77" i="8" a="1"/>
  <c r="K77" i="8" s="1"/>
  <c r="K76" i="8" a="1"/>
  <c r="K76" i="8" s="1"/>
  <c r="K75" i="8" a="1"/>
  <c r="K75" i="8" s="1"/>
  <c r="J106" i="8" a="1"/>
  <c r="J106" i="8" s="1"/>
  <c r="J105" i="8" a="1"/>
  <c r="J105" i="8" s="1"/>
  <c r="J104" i="8" a="1"/>
  <c r="J104" i="8" s="1"/>
  <c r="J103" i="8" a="1"/>
  <c r="J103" i="8" s="1"/>
  <c r="J102" i="8" a="1"/>
  <c r="J102" i="8" s="1"/>
  <c r="J101" i="8" a="1"/>
  <c r="J101" i="8" s="1"/>
  <c r="J100" i="8" a="1"/>
  <c r="J100" i="8" s="1"/>
  <c r="J99" i="8" a="1"/>
  <c r="J99" i="8" s="1"/>
  <c r="J98" i="8" a="1"/>
  <c r="J98" i="8" s="1"/>
  <c r="J97" i="8" a="1"/>
  <c r="J97" i="8" s="1"/>
  <c r="J96" i="8" a="1"/>
  <c r="J96" i="8" s="1"/>
  <c r="J95" i="8" a="1"/>
  <c r="J95" i="8" s="1"/>
  <c r="J94" i="8" a="1"/>
  <c r="J94" i="8" s="1"/>
  <c r="J93" i="8" a="1"/>
  <c r="J93" i="8" s="1"/>
  <c r="J92" i="8" a="1"/>
  <c r="J92" i="8" s="1"/>
  <c r="J91" i="8" a="1"/>
  <c r="J91" i="8" s="1"/>
  <c r="J90" i="8" a="1"/>
  <c r="J90" i="8" s="1"/>
  <c r="J89" i="8" a="1"/>
  <c r="J89" i="8" s="1"/>
  <c r="J88" i="8" a="1"/>
  <c r="J88" i="8" s="1"/>
  <c r="J87" i="8" a="1"/>
  <c r="J87" i="8" s="1"/>
  <c r="J86" i="8" a="1"/>
  <c r="J86" i="8" s="1"/>
  <c r="J85" i="8" a="1"/>
  <c r="J85" i="8" s="1"/>
  <c r="J84" i="8" a="1"/>
  <c r="J84" i="8" s="1"/>
  <c r="J83" i="8" a="1"/>
  <c r="J83" i="8" s="1"/>
  <c r="J82" i="8" a="1"/>
  <c r="J82" i="8" s="1"/>
  <c r="J81" i="8" a="1"/>
  <c r="J81" i="8" s="1"/>
  <c r="J80" i="8" a="1"/>
  <c r="J80" i="8" s="1"/>
  <c r="J79" i="8" a="1"/>
  <c r="J79" i="8" s="1"/>
  <c r="J78" i="8" a="1"/>
  <c r="J78" i="8" s="1"/>
  <c r="J77" i="8" a="1"/>
  <c r="J77" i="8" s="1"/>
  <c r="J76" i="8" a="1"/>
  <c r="J76" i="8" s="1"/>
  <c r="J75" i="8" a="1"/>
  <c r="J75" i="8" s="1"/>
  <c r="I106" i="8" a="1"/>
  <c r="I106" i="8" s="1"/>
  <c r="I105" i="8" a="1"/>
  <c r="I105" i="8" s="1"/>
  <c r="I104" i="8" a="1"/>
  <c r="I104" i="8" s="1"/>
  <c r="I103" i="8" a="1"/>
  <c r="I103" i="8" s="1"/>
  <c r="I102" i="8" a="1"/>
  <c r="I102" i="8" s="1"/>
  <c r="I101" i="8" a="1"/>
  <c r="I101" i="8" s="1"/>
  <c r="I100" i="8" a="1"/>
  <c r="I100" i="8" s="1"/>
  <c r="I99" i="8" a="1"/>
  <c r="I99" i="8" s="1"/>
  <c r="I98" i="8" a="1"/>
  <c r="I98" i="8" s="1"/>
  <c r="I97" i="8" a="1"/>
  <c r="I97" i="8" s="1"/>
  <c r="I96" i="8" a="1"/>
  <c r="I96" i="8" s="1"/>
  <c r="I95" i="8" a="1"/>
  <c r="I95" i="8" s="1"/>
  <c r="I94" i="8" a="1"/>
  <c r="I94" i="8" s="1"/>
  <c r="I93" i="8" a="1"/>
  <c r="I93" i="8" s="1"/>
  <c r="I92" i="8" a="1"/>
  <c r="I92" i="8" s="1"/>
  <c r="I91" i="8" a="1"/>
  <c r="I91" i="8" s="1"/>
  <c r="I90" i="8" a="1"/>
  <c r="I90" i="8" s="1"/>
  <c r="I89" i="8" a="1"/>
  <c r="I89" i="8" s="1"/>
  <c r="I88" i="8" a="1"/>
  <c r="I88" i="8" s="1"/>
  <c r="I87" i="8" a="1"/>
  <c r="I87" i="8" s="1"/>
  <c r="I86" i="8" a="1"/>
  <c r="I86" i="8" s="1"/>
  <c r="I85" i="8" a="1"/>
  <c r="I85" i="8" s="1"/>
  <c r="I84" i="8" a="1"/>
  <c r="I84" i="8" s="1"/>
  <c r="I83" i="8" a="1"/>
  <c r="I83" i="8" s="1"/>
  <c r="I82" i="8" a="1"/>
  <c r="I82" i="8" s="1"/>
  <c r="I81" i="8" a="1"/>
  <c r="I81" i="8" s="1"/>
  <c r="I80" i="8" a="1"/>
  <c r="I80" i="8" s="1"/>
  <c r="I79" i="8" a="1"/>
  <c r="I79" i="8" s="1"/>
  <c r="I78" i="8" a="1"/>
  <c r="I78" i="8" s="1"/>
  <c r="I77" i="8" a="1"/>
  <c r="I77" i="8" s="1"/>
  <c r="I76" i="8" a="1"/>
  <c r="I76" i="8" s="1"/>
  <c r="I75" i="8" a="1"/>
  <c r="I75" i="8" s="1"/>
  <c r="H106" i="8" a="1"/>
  <c r="H106" i="8" s="1"/>
  <c r="H105" i="8" a="1"/>
  <c r="H105" i="8" s="1"/>
  <c r="H104" i="8" a="1"/>
  <c r="H104" i="8" s="1"/>
  <c r="H103" i="8" a="1"/>
  <c r="H103" i="8" s="1"/>
  <c r="H102" i="8" a="1"/>
  <c r="H102" i="8" s="1"/>
  <c r="H101" i="8" a="1"/>
  <c r="H101" i="8" s="1"/>
  <c r="H100" i="8" a="1"/>
  <c r="H100" i="8" s="1"/>
  <c r="H99" i="8" a="1"/>
  <c r="H99" i="8" s="1"/>
  <c r="H98" i="8" a="1"/>
  <c r="H98" i="8" s="1"/>
  <c r="H97" i="8" a="1"/>
  <c r="H97" i="8" s="1"/>
  <c r="H96" i="8" a="1"/>
  <c r="H96" i="8" s="1"/>
  <c r="H95" i="8" a="1"/>
  <c r="H95" i="8" s="1"/>
  <c r="H94" i="8" a="1"/>
  <c r="H94" i="8" s="1"/>
  <c r="H93" i="8" a="1"/>
  <c r="H93" i="8" s="1"/>
  <c r="H92" i="8" a="1"/>
  <c r="H92" i="8" s="1"/>
  <c r="H91" i="8" a="1"/>
  <c r="H91" i="8" s="1"/>
  <c r="H90" i="8" a="1"/>
  <c r="H90" i="8" s="1"/>
  <c r="H89" i="8" a="1"/>
  <c r="H89" i="8" s="1"/>
  <c r="H88" i="8" a="1"/>
  <c r="H88" i="8" s="1"/>
  <c r="H87" i="8" a="1"/>
  <c r="H87" i="8" s="1"/>
  <c r="H86" i="8" a="1"/>
  <c r="H86" i="8" s="1"/>
  <c r="H85" i="8" a="1"/>
  <c r="H85" i="8" s="1"/>
  <c r="H84" i="8" a="1"/>
  <c r="H84" i="8" s="1"/>
  <c r="H83" i="8" a="1"/>
  <c r="H83" i="8" s="1"/>
  <c r="H82" i="8" a="1"/>
  <c r="H82" i="8" s="1"/>
  <c r="H81" i="8" a="1"/>
  <c r="H81" i="8" s="1"/>
  <c r="H80" i="8" a="1"/>
  <c r="H80" i="8" s="1"/>
  <c r="H79" i="8" a="1"/>
  <c r="H79" i="8" s="1"/>
  <c r="H78" i="8" a="1"/>
  <c r="H78" i="8" s="1"/>
  <c r="H77" i="8" a="1"/>
  <c r="H77" i="8" s="1"/>
  <c r="H76" i="8" a="1"/>
  <c r="H76" i="8" s="1"/>
  <c r="H75" i="8" a="1"/>
  <c r="H75" i="8" s="1"/>
  <c r="G106" i="8" a="1"/>
  <c r="G106" i="8" s="1"/>
  <c r="G105" i="8" a="1"/>
  <c r="G105" i="8" s="1"/>
  <c r="G104" i="8" a="1"/>
  <c r="G104" i="8" s="1"/>
  <c r="G103" i="8" a="1"/>
  <c r="G103" i="8" s="1"/>
  <c r="G102" i="8" a="1"/>
  <c r="G102" i="8" s="1"/>
  <c r="G101" i="8" a="1"/>
  <c r="G101" i="8" s="1"/>
  <c r="G100" i="8" a="1"/>
  <c r="G100" i="8" s="1"/>
  <c r="G99" i="8" a="1"/>
  <c r="G99" i="8" s="1"/>
  <c r="G98" i="8" a="1"/>
  <c r="G98" i="8" s="1"/>
  <c r="G97" i="8" a="1"/>
  <c r="G97" i="8" s="1"/>
  <c r="G96" i="8" a="1"/>
  <c r="G96" i="8" s="1"/>
  <c r="G95" i="8" a="1"/>
  <c r="G95" i="8" s="1"/>
  <c r="G94" i="8" a="1"/>
  <c r="G94" i="8" s="1"/>
  <c r="G93" i="8" a="1"/>
  <c r="G93" i="8" s="1"/>
  <c r="G92" i="8" a="1"/>
  <c r="G92" i="8" s="1"/>
  <c r="G91" i="8" a="1"/>
  <c r="G91" i="8" s="1"/>
  <c r="G90" i="8" a="1"/>
  <c r="G90" i="8" s="1"/>
  <c r="G89" i="8" a="1"/>
  <c r="G89" i="8" s="1"/>
  <c r="G88" i="8" a="1"/>
  <c r="G88" i="8" s="1"/>
  <c r="G87" i="8" a="1"/>
  <c r="G87" i="8" s="1"/>
  <c r="G86" i="8" a="1"/>
  <c r="G86" i="8" s="1"/>
  <c r="G85" i="8" a="1"/>
  <c r="G85" i="8" s="1"/>
  <c r="G84" i="8" a="1"/>
  <c r="G84" i="8" s="1"/>
  <c r="G83" i="8" a="1"/>
  <c r="G83" i="8" s="1"/>
  <c r="G82" i="8" a="1"/>
  <c r="G82" i="8" s="1"/>
  <c r="G81" i="8" a="1"/>
  <c r="G81" i="8" s="1"/>
  <c r="G80" i="8" a="1"/>
  <c r="G80" i="8" s="1"/>
  <c r="G79" i="8" a="1"/>
  <c r="G79" i="8" s="1"/>
  <c r="G78" i="8" a="1"/>
  <c r="G78" i="8" s="1"/>
  <c r="G77" i="8" a="1"/>
  <c r="G77" i="8" s="1"/>
  <c r="G76" i="8" a="1"/>
  <c r="G76" i="8" s="1"/>
  <c r="G75" i="8" a="1"/>
  <c r="G75" i="8" s="1"/>
  <c r="F106" i="8" a="1"/>
  <c r="F106" i="8" s="1"/>
  <c r="F105" i="8" a="1"/>
  <c r="F105" i="8" s="1"/>
  <c r="F104" i="8" a="1"/>
  <c r="F104" i="8" s="1"/>
  <c r="F103" i="8" a="1"/>
  <c r="F103" i="8" s="1"/>
  <c r="F102" i="8" a="1"/>
  <c r="F102" i="8" s="1"/>
  <c r="F101" i="8" a="1"/>
  <c r="F101" i="8" s="1"/>
  <c r="F100" i="8" a="1"/>
  <c r="F100" i="8" s="1"/>
  <c r="F99" i="8" a="1"/>
  <c r="F99" i="8" s="1"/>
  <c r="F98" i="8" a="1"/>
  <c r="F98" i="8" s="1"/>
  <c r="F97" i="8" a="1"/>
  <c r="F97" i="8" s="1"/>
  <c r="F96" i="8" a="1"/>
  <c r="F96" i="8" s="1"/>
  <c r="F95" i="8" a="1"/>
  <c r="F95" i="8" s="1"/>
  <c r="F94" i="8" a="1"/>
  <c r="F94" i="8" s="1"/>
  <c r="F93" i="8" a="1"/>
  <c r="F93" i="8" s="1"/>
  <c r="F92" i="8" a="1"/>
  <c r="F92" i="8" s="1"/>
  <c r="F91" i="8" a="1"/>
  <c r="F91" i="8" s="1"/>
  <c r="F90" i="8" a="1"/>
  <c r="F90" i="8" s="1"/>
  <c r="F89" i="8" a="1"/>
  <c r="F89" i="8" s="1"/>
  <c r="F88" i="8" a="1"/>
  <c r="F88" i="8" s="1"/>
  <c r="F87" i="8" a="1"/>
  <c r="F87" i="8" s="1"/>
  <c r="F86" i="8" a="1"/>
  <c r="F86" i="8" s="1"/>
  <c r="F85" i="8" a="1"/>
  <c r="F85" i="8" s="1"/>
  <c r="F84" i="8" a="1"/>
  <c r="F84" i="8" s="1"/>
  <c r="F83" i="8" a="1"/>
  <c r="F83" i="8" s="1"/>
  <c r="F82" i="8" a="1"/>
  <c r="F82" i="8" s="1"/>
  <c r="F81" i="8" a="1"/>
  <c r="F81" i="8" s="1"/>
  <c r="F80" i="8" a="1"/>
  <c r="F80" i="8" s="1"/>
  <c r="F79" i="8" a="1"/>
  <c r="F79" i="8" s="1"/>
  <c r="F78" i="8" a="1"/>
  <c r="F78" i="8" s="1"/>
  <c r="F77" i="8" a="1"/>
  <c r="F77" i="8" s="1"/>
  <c r="F76" i="8" a="1"/>
  <c r="F76" i="8" s="1"/>
  <c r="F75" i="8" a="1"/>
  <c r="F75" i="8" s="1"/>
  <c r="D106" i="8" a="1"/>
  <c r="D106" i="8" s="1"/>
  <c r="D105" i="8" a="1"/>
  <c r="D105" i="8" s="1"/>
  <c r="D104" i="8" a="1"/>
  <c r="D104" i="8" s="1"/>
  <c r="D103" i="8" a="1"/>
  <c r="D103" i="8" s="1"/>
  <c r="D102" i="8" a="1"/>
  <c r="D102" i="8" s="1"/>
  <c r="D101" i="8" a="1"/>
  <c r="D101" i="8" s="1"/>
  <c r="D100" i="8" a="1"/>
  <c r="D100" i="8" s="1"/>
  <c r="D99" i="8" a="1"/>
  <c r="D99" i="8" s="1"/>
  <c r="D98" i="8" a="1"/>
  <c r="D98" i="8" s="1"/>
  <c r="D97" i="8" a="1"/>
  <c r="D97" i="8" s="1"/>
  <c r="D96" i="8" a="1"/>
  <c r="D96" i="8" s="1"/>
  <c r="D95" i="8" a="1"/>
  <c r="D95" i="8" s="1"/>
  <c r="D94" i="8" a="1"/>
  <c r="D94" i="8" s="1"/>
  <c r="D93" i="8" a="1"/>
  <c r="D93" i="8" s="1"/>
  <c r="D92" i="8" a="1"/>
  <c r="D92" i="8" s="1"/>
  <c r="D91" i="8" a="1"/>
  <c r="D91" i="8" s="1"/>
  <c r="D90" i="8" a="1"/>
  <c r="D90" i="8" s="1"/>
  <c r="D89" i="8" a="1"/>
  <c r="D89" i="8" s="1"/>
  <c r="D88" i="8" a="1"/>
  <c r="D88" i="8" s="1"/>
  <c r="D87" i="8" a="1"/>
  <c r="D87" i="8" s="1"/>
  <c r="D86" i="8" a="1"/>
  <c r="D86" i="8" s="1"/>
  <c r="D85" i="8" a="1"/>
  <c r="D85" i="8" s="1"/>
  <c r="D84" i="8" a="1"/>
  <c r="D84" i="8" s="1"/>
  <c r="D83" i="8" a="1"/>
  <c r="D83" i="8" s="1"/>
  <c r="D82" i="8" a="1"/>
  <c r="D82" i="8" s="1"/>
  <c r="D81" i="8" a="1"/>
  <c r="D81" i="8" s="1"/>
  <c r="D80" i="8" a="1"/>
  <c r="D80" i="8" s="1"/>
  <c r="D79" i="8" a="1"/>
  <c r="D79" i="8" s="1"/>
  <c r="D78" i="8" a="1"/>
  <c r="D78" i="8" s="1"/>
  <c r="D77" i="8" a="1"/>
  <c r="D77" i="8" s="1"/>
  <c r="D76" i="8" a="1"/>
  <c r="D76" i="8" s="1"/>
  <c r="D75" i="8" a="1"/>
  <c r="D75" i="8" s="1"/>
  <c r="P69" i="8" a="1"/>
  <c r="P69" i="8" s="1"/>
  <c r="P68" i="8" a="1"/>
  <c r="P68" i="8" s="1"/>
  <c r="P67" i="8" a="1"/>
  <c r="P67" i="8" s="1"/>
  <c r="P66" i="8" a="1"/>
  <c r="P66" i="8" s="1"/>
  <c r="P65" i="8" a="1"/>
  <c r="P65" i="8" s="1"/>
  <c r="P64" i="8" a="1"/>
  <c r="P64" i="8" s="1"/>
  <c r="P63" i="8" a="1"/>
  <c r="P63" i="8" s="1"/>
  <c r="P62" i="8" a="1"/>
  <c r="P62" i="8" s="1"/>
  <c r="O69" i="8" a="1"/>
  <c r="O69" i="8" s="1"/>
  <c r="O68" i="8" a="1"/>
  <c r="O68" i="8" s="1"/>
  <c r="O67" i="8" a="1"/>
  <c r="O67" i="8" s="1"/>
  <c r="O66" i="8" a="1"/>
  <c r="O66" i="8" s="1"/>
  <c r="O65" i="8" a="1"/>
  <c r="O65" i="8" s="1"/>
  <c r="O64" i="8" a="1"/>
  <c r="O64" i="8" s="1"/>
  <c r="O63" i="8" a="1"/>
  <c r="O63" i="8" s="1"/>
  <c r="O62" i="8" a="1"/>
  <c r="O62" i="8" s="1"/>
  <c r="M69" i="8" a="1"/>
  <c r="M69" i="8" s="1"/>
  <c r="M68" i="8" a="1"/>
  <c r="M68" i="8" s="1"/>
  <c r="M67" i="8" a="1"/>
  <c r="M67" i="8" s="1"/>
  <c r="M66" i="8" a="1"/>
  <c r="M66" i="8" s="1"/>
  <c r="M65" i="8" a="1"/>
  <c r="M65" i="8" s="1"/>
  <c r="M64" i="8" a="1"/>
  <c r="M64" i="8" s="1"/>
  <c r="M63" i="8" a="1"/>
  <c r="M63" i="8" s="1"/>
  <c r="M62" i="8" a="1"/>
  <c r="M62" i="8" s="1"/>
  <c r="L69" i="8" a="1"/>
  <c r="L69" i="8" s="1"/>
  <c r="L68" i="8" a="1"/>
  <c r="L68" i="8" s="1"/>
  <c r="L67" i="8" a="1"/>
  <c r="L67" i="8" s="1"/>
  <c r="L66" i="8" a="1"/>
  <c r="L66" i="8" s="1"/>
  <c r="L65" i="8" a="1"/>
  <c r="L65" i="8" s="1"/>
  <c r="L64" i="8" a="1"/>
  <c r="L64" i="8" s="1"/>
  <c r="L63" i="8" a="1"/>
  <c r="L63" i="8" s="1"/>
  <c r="L62" i="8" a="1"/>
  <c r="L62" i="8" s="1"/>
  <c r="K69" i="8" a="1"/>
  <c r="K69" i="8" s="1"/>
  <c r="K68" i="8" a="1"/>
  <c r="K68" i="8" s="1"/>
  <c r="K67" i="8" a="1"/>
  <c r="K67" i="8" s="1"/>
  <c r="K66" i="8" a="1"/>
  <c r="K66" i="8" s="1"/>
  <c r="K65" i="8" a="1"/>
  <c r="K65" i="8" s="1"/>
  <c r="K64" i="8" a="1"/>
  <c r="K64" i="8" s="1"/>
  <c r="K63" i="8" a="1"/>
  <c r="K63" i="8" s="1"/>
  <c r="K62" i="8" a="1"/>
  <c r="K62" i="8" s="1"/>
  <c r="J69" i="8" a="1"/>
  <c r="J69" i="8" s="1"/>
  <c r="J68" i="8" a="1"/>
  <c r="J68" i="8" s="1"/>
  <c r="J67" i="8" a="1"/>
  <c r="J67" i="8" s="1"/>
  <c r="J66" i="8" a="1"/>
  <c r="J66" i="8" s="1"/>
  <c r="J65" i="8" a="1"/>
  <c r="J65" i="8" s="1"/>
  <c r="J64" i="8" a="1"/>
  <c r="J64" i="8" s="1"/>
  <c r="J63" i="8" a="1"/>
  <c r="J63" i="8" s="1"/>
  <c r="J62" i="8" a="1"/>
  <c r="J62" i="8" s="1"/>
  <c r="I69" i="8" a="1"/>
  <c r="I69" i="8" s="1"/>
  <c r="I68" i="8" a="1"/>
  <c r="I68" i="8" s="1"/>
  <c r="I67" i="8" a="1"/>
  <c r="I67" i="8" s="1"/>
  <c r="I66" i="8" a="1"/>
  <c r="I66" i="8" s="1"/>
  <c r="I65" i="8" a="1"/>
  <c r="I65" i="8" s="1"/>
  <c r="I64" i="8" a="1"/>
  <c r="I64" i="8" s="1"/>
  <c r="I63" i="8" a="1"/>
  <c r="I63" i="8" s="1"/>
  <c r="I62" i="8" a="1"/>
  <c r="I62" i="8" s="1"/>
  <c r="H69" i="8" a="1"/>
  <c r="H69" i="8" s="1"/>
  <c r="H68" i="8" a="1"/>
  <c r="H68" i="8" s="1"/>
  <c r="H67" i="8" a="1"/>
  <c r="H67" i="8" s="1"/>
  <c r="H66" i="8" a="1"/>
  <c r="H66" i="8" s="1"/>
  <c r="H65" i="8" a="1"/>
  <c r="H65" i="8" s="1"/>
  <c r="H64" i="8" a="1"/>
  <c r="H64" i="8" s="1"/>
  <c r="H63" i="8" a="1"/>
  <c r="H63" i="8" s="1"/>
  <c r="H62" i="8" a="1"/>
  <c r="H62" i="8" s="1"/>
  <c r="G69" i="8" a="1"/>
  <c r="G69" i="8" s="1"/>
  <c r="G68" i="8" a="1"/>
  <c r="G68" i="8" s="1"/>
  <c r="G67" i="8" a="1"/>
  <c r="G67" i="8" s="1"/>
  <c r="G66" i="8" a="1"/>
  <c r="G66" i="8" s="1"/>
  <c r="G65" i="8" a="1"/>
  <c r="G65" i="8" s="1"/>
  <c r="G64" i="8" a="1"/>
  <c r="G64" i="8" s="1"/>
  <c r="G63" i="8" a="1"/>
  <c r="G63" i="8" s="1"/>
  <c r="G62" i="8" a="1"/>
  <c r="G62" i="8" s="1"/>
  <c r="F69" i="8" a="1"/>
  <c r="F69" i="8" s="1"/>
  <c r="F68" i="8" a="1"/>
  <c r="F68" i="8" s="1"/>
  <c r="F67" i="8" a="1"/>
  <c r="F67" i="8" s="1"/>
  <c r="F66" i="8" a="1"/>
  <c r="F66" i="8" s="1"/>
  <c r="F65" i="8" a="1"/>
  <c r="F65" i="8" s="1"/>
  <c r="F64" i="8" a="1"/>
  <c r="F64" i="8" s="1"/>
  <c r="F63" i="8" a="1"/>
  <c r="F63" i="8" s="1"/>
  <c r="F62" i="8" a="1"/>
  <c r="F62" i="8" s="1"/>
  <c r="E69" i="8" a="1"/>
  <c r="E69" i="8" s="1"/>
  <c r="E68" i="8" a="1"/>
  <c r="E68" i="8" s="1"/>
  <c r="E67" i="8" a="1"/>
  <c r="E67" i="8" s="1"/>
  <c r="E66" i="8" a="1"/>
  <c r="E66" i="8" s="1"/>
  <c r="E65" i="8" a="1"/>
  <c r="E65" i="8" s="1"/>
  <c r="E64" i="8" a="1"/>
  <c r="E64" i="8" s="1"/>
  <c r="E63" i="8" a="1"/>
  <c r="E63" i="8" s="1"/>
  <c r="E62" i="8" a="1"/>
  <c r="E62" i="8" s="1"/>
  <c r="D69" i="8" a="1"/>
  <c r="D69" i="8" s="1"/>
  <c r="D68" i="8" a="1"/>
  <c r="D68" i="8" s="1"/>
  <c r="D67" i="8" a="1"/>
  <c r="D67" i="8" s="1"/>
  <c r="D66" i="8" a="1"/>
  <c r="D66" i="8" s="1"/>
  <c r="D65" i="8" a="1"/>
  <c r="D65" i="8" s="1"/>
  <c r="D64" i="8" a="1"/>
  <c r="D64" i="8" s="1"/>
  <c r="D63" i="8" a="1"/>
  <c r="D63" i="8" s="1"/>
  <c r="D62" i="8" a="1"/>
  <c r="D62" i="8" s="1"/>
  <c r="P57" i="8" a="1"/>
  <c r="P57" i="8" s="1"/>
  <c r="P56" i="8" a="1"/>
  <c r="P56" i="8" s="1"/>
  <c r="O57" i="8" a="1"/>
  <c r="O57" i="8" s="1"/>
  <c r="O56" i="8" a="1"/>
  <c r="O56" i="8" s="1"/>
  <c r="M57" i="8" a="1"/>
  <c r="M57" i="8" s="1"/>
  <c r="M56" i="8" a="1"/>
  <c r="M56" i="8" s="1"/>
  <c r="L57" i="8" a="1"/>
  <c r="L57" i="8" s="1"/>
  <c r="L56" i="8" a="1"/>
  <c r="L56" i="8" s="1"/>
  <c r="K57" i="8" a="1"/>
  <c r="K57" i="8" s="1"/>
  <c r="K56" i="8" a="1"/>
  <c r="K56" i="8" s="1"/>
  <c r="J56" i="8" a="1"/>
  <c r="J56" i="8" s="1"/>
  <c r="J57" i="8" a="1"/>
  <c r="J57" i="8" s="1"/>
  <c r="I57" i="8" a="1"/>
  <c r="I57" i="8" s="1"/>
  <c r="I56" i="8" a="1"/>
  <c r="I56" i="8" s="1"/>
  <c r="H57" i="8" a="1"/>
  <c r="H57" i="8" s="1"/>
  <c r="H56" i="8" a="1"/>
  <c r="H56" i="8" s="1"/>
  <c r="G57" i="8" a="1"/>
  <c r="G57" i="8" s="1"/>
  <c r="G56" i="8" a="1"/>
  <c r="G56" i="8" s="1"/>
  <c r="F57" i="8" a="1"/>
  <c r="F57" i="8" s="1"/>
  <c r="F56" i="8" a="1"/>
  <c r="F56" i="8" s="1"/>
  <c r="E57" i="8" a="1"/>
  <c r="E57" i="8" s="1"/>
  <c r="E56" i="8" a="1"/>
  <c r="E56" i="8" s="1"/>
  <c r="D57" i="8" a="1"/>
  <c r="D57" i="8" s="1"/>
  <c r="D56" i="8" a="1"/>
  <c r="D56" i="8" s="1"/>
  <c r="P50" i="8" a="1"/>
  <c r="P50" i="8" s="1"/>
  <c r="P49" i="8" a="1"/>
  <c r="P49" i="8" s="1"/>
  <c r="P48" i="8" a="1"/>
  <c r="P48" i="8" s="1"/>
  <c r="O50" i="8" a="1"/>
  <c r="O50" i="8" s="1"/>
  <c r="O49" i="8" a="1"/>
  <c r="O49" i="8" s="1"/>
  <c r="O48" i="8" a="1"/>
  <c r="O48" i="8" s="1"/>
  <c r="M50" i="8" a="1"/>
  <c r="M50" i="8" s="1"/>
  <c r="M49" i="8" a="1"/>
  <c r="M49" i="8" s="1"/>
  <c r="M48" i="8" a="1"/>
  <c r="M48" i="8" s="1"/>
  <c r="L50" i="8" a="1"/>
  <c r="L50" i="8" s="1"/>
  <c r="L49" i="8" a="1"/>
  <c r="L49" i="8" s="1"/>
  <c r="L48" i="8" a="1"/>
  <c r="L48" i="8" s="1"/>
  <c r="K50" i="8" a="1"/>
  <c r="K50" i="8" s="1"/>
  <c r="K49" i="8" a="1"/>
  <c r="K49" i="8" s="1"/>
  <c r="K48" i="8" a="1"/>
  <c r="K48" i="8" s="1"/>
  <c r="J50" i="8" a="1"/>
  <c r="J50" i="8" s="1"/>
  <c r="J49" i="8" a="1"/>
  <c r="J49" i="8" s="1"/>
  <c r="J48" i="8" a="1"/>
  <c r="J48" i="8" s="1"/>
  <c r="I50" i="8" a="1"/>
  <c r="I50" i="8" s="1"/>
  <c r="I49" i="8" a="1"/>
  <c r="I49" i="8" s="1"/>
  <c r="I48" i="8" a="1"/>
  <c r="I48" i="8" s="1"/>
  <c r="H50" i="8" a="1"/>
  <c r="H50" i="8" s="1"/>
  <c r="H49" i="8" a="1"/>
  <c r="H49" i="8" s="1"/>
  <c r="H48" i="8" a="1"/>
  <c r="H48" i="8" s="1"/>
  <c r="G50" i="8" a="1"/>
  <c r="G50" i="8" s="1"/>
  <c r="G49" i="8" a="1"/>
  <c r="G49" i="8" s="1"/>
  <c r="G48" i="8" a="1"/>
  <c r="G48" i="8" s="1"/>
  <c r="F50" i="8" a="1"/>
  <c r="F50" i="8" s="1"/>
  <c r="F49" i="8" a="1"/>
  <c r="F49" i="8" s="1"/>
  <c r="F48" i="8" a="1"/>
  <c r="F48" i="8" s="1"/>
  <c r="E50" i="8" a="1"/>
  <c r="E50" i="8" s="1"/>
  <c r="E49" i="8" a="1"/>
  <c r="E49" i="8" s="1"/>
  <c r="E48" i="8" a="1"/>
  <c r="E48" i="8" s="1"/>
  <c r="D50" i="8" a="1"/>
  <c r="D50" i="8" s="1"/>
  <c r="D49" i="8" a="1"/>
  <c r="D49" i="8" s="1"/>
  <c r="D48" i="8" a="1"/>
  <c r="D48" i="8" s="1"/>
  <c r="P42" i="8" a="1"/>
  <c r="P42" i="8" s="1"/>
  <c r="P41" i="8" a="1"/>
  <c r="P41" i="8" s="1"/>
  <c r="P40" i="8" a="1"/>
  <c r="P40" i="8" s="1"/>
  <c r="O42" i="8" a="1"/>
  <c r="O42" i="8" s="1"/>
  <c r="O41" i="8" a="1"/>
  <c r="O41" i="8" s="1"/>
  <c r="O40" i="8" a="1"/>
  <c r="O40" i="8" s="1"/>
  <c r="M42" i="8" a="1"/>
  <c r="M42" i="8" s="1"/>
  <c r="M41" i="8" a="1"/>
  <c r="M41" i="8" s="1"/>
  <c r="M40" i="8" a="1"/>
  <c r="M40" i="8" s="1"/>
  <c r="L42" i="8" a="1"/>
  <c r="L42" i="8" s="1"/>
  <c r="L41" i="8" a="1"/>
  <c r="L41" i="8" s="1"/>
  <c r="L40" i="8" a="1"/>
  <c r="L40" i="8" s="1"/>
  <c r="K42" i="8" a="1"/>
  <c r="K42" i="8" s="1"/>
  <c r="K41" i="8" a="1"/>
  <c r="K41" i="8" s="1"/>
  <c r="K40" i="8" a="1"/>
  <c r="K40" i="8" s="1"/>
  <c r="J42" i="8" a="1"/>
  <c r="J42" i="8" s="1"/>
  <c r="J41" i="8" a="1"/>
  <c r="J41" i="8" s="1"/>
  <c r="J40" i="8" a="1"/>
  <c r="J40" i="8" s="1"/>
  <c r="I42" i="8" a="1"/>
  <c r="I42" i="8" s="1"/>
  <c r="I41" i="8" a="1"/>
  <c r="I41" i="8" s="1"/>
  <c r="I40" i="8" a="1"/>
  <c r="I40" i="8" s="1"/>
  <c r="H42" i="8" a="1"/>
  <c r="H42" i="8" s="1"/>
  <c r="H41" i="8" a="1"/>
  <c r="H41" i="8" s="1"/>
  <c r="H40" i="8" a="1"/>
  <c r="H40" i="8" s="1"/>
  <c r="G42" i="8" a="1"/>
  <c r="G42" i="8" s="1"/>
  <c r="G41" i="8" a="1"/>
  <c r="G41" i="8" s="1"/>
  <c r="G40" i="8" a="1"/>
  <c r="G40" i="8" s="1"/>
  <c r="F42" i="8" a="1"/>
  <c r="F42" i="8" s="1"/>
  <c r="F41" i="8" a="1"/>
  <c r="F41" i="8" s="1"/>
  <c r="F40" i="8" a="1"/>
  <c r="F40" i="8" s="1"/>
  <c r="E42" i="8" a="1"/>
  <c r="E42" i="8" s="1"/>
  <c r="E41" i="8" a="1"/>
  <c r="E41" i="8" s="1"/>
  <c r="E40" i="8" a="1"/>
  <c r="E40" i="8" s="1"/>
  <c r="D42" i="8" a="1"/>
  <c r="D42" i="8" s="1"/>
  <c r="D41" i="8" a="1"/>
  <c r="D41" i="8" s="1"/>
  <c r="D40" i="8" a="1"/>
  <c r="D40" i="8" s="1"/>
  <c r="P34" i="8" a="1"/>
  <c r="P34" i="8" s="1"/>
  <c r="P33" i="8" a="1"/>
  <c r="P33" i="8" s="1"/>
  <c r="P32" i="8" a="1"/>
  <c r="P32" i="8" s="1"/>
  <c r="P31" i="8" a="1"/>
  <c r="P31" i="8" s="1"/>
  <c r="P30" i="8" a="1"/>
  <c r="P30" i="8" s="1"/>
  <c r="O34" i="8" a="1"/>
  <c r="O34" i="8" s="1"/>
  <c r="O33" i="8" a="1"/>
  <c r="O33" i="8" s="1"/>
  <c r="O32" i="8" a="1"/>
  <c r="O32" i="8" s="1"/>
  <c r="O31" i="8" a="1"/>
  <c r="O31" i="8" s="1"/>
  <c r="O30" i="8" a="1"/>
  <c r="O30" i="8" s="1"/>
  <c r="M34" i="8" a="1"/>
  <c r="M34" i="8" s="1"/>
  <c r="M33" i="8" a="1"/>
  <c r="M33" i="8" s="1"/>
  <c r="M32" i="8" a="1"/>
  <c r="M32" i="8" s="1"/>
  <c r="M31" i="8" a="1"/>
  <c r="M31" i="8" s="1"/>
  <c r="M30" i="8" a="1"/>
  <c r="M30" i="8" s="1"/>
  <c r="L34" i="8" a="1"/>
  <c r="L34" i="8" s="1"/>
  <c r="L33" i="8" a="1"/>
  <c r="L33" i="8" s="1"/>
  <c r="L32" i="8" a="1"/>
  <c r="L32" i="8" s="1"/>
  <c r="L31" i="8" a="1"/>
  <c r="L31" i="8" s="1"/>
  <c r="L30" i="8" a="1"/>
  <c r="L30" i="8" s="1"/>
  <c r="K34" i="8" a="1"/>
  <c r="K34" i="8" s="1"/>
  <c r="K33" i="8" a="1"/>
  <c r="K33" i="8" s="1"/>
  <c r="K32" i="8" a="1"/>
  <c r="K32" i="8" s="1"/>
  <c r="K31" i="8" a="1"/>
  <c r="K31" i="8" s="1"/>
  <c r="K30" i="8" a="1"/>
  <c r="K30" i="8" s="1"/>
  <c r="J34" i="8" a="1"/>
  <c r="J34" i="8" s="1"/>
  <c r="J33" i="8" a="1"/>
  <c r="J33" i="8" s="1"/>
  <c r="J32" i="8" a="1"/>
  <c r="J32" i="8" s="1"/>
  <c r="J31" i="8" a="1"/>
  <c r="J31" i="8" s="1"/>
  <c r="J30" i="8" a="1"/>
  <c r="J30" i="8" s="1"/>
  <c r="I34" i="8" a="1"/>
  <c r="I34" i="8" s="1"/>
  <c r="I33" i="8" a="1"/>
  <c r="I33" i="8" s="1"/>
  <c r="I32" i="8" a="1"/>
  <c r="I32" i="8" s="1"/>
  <c r="I31" i="8" a="1"/>
  <c r="I31" i="8" s="1"/>
  <c r="I30" i="8" a="1"/>
  <c r="I30" i="8" s="1"/>
  <c r="H34" i="8" a="1"/>
  <c r="H34" i="8" s="1"/>
  <c r="H33" i="8" a="1"/>
  <c r="H33" i="8" s="1"/>
  <c r="H32" i="8" a="1"/>
  <c r="H32" i="8" s="1"/>
  <c r="H31" i="8" a="1"/>
  <c r="H31" i="8" s="1"/>
  <c r="H30" i="8" a="1"/>
  <c r="H30" i="8" s="1"/>
  <c r="G34" i="8" a="1"/>
  <c r="G34" i="8" s="1"/>
  <c r="G33" i="8" a="1"/>
  <c r="G33" i="8" s="1"/>
  <c r="G32" i="8" a="1"/>
  <c r="G32" i="8" s="1"/>
  <c r="G31" i="8" a="1"/>
  <c r="G31" i="8" s="1"/>
  <c r="G30" i="8" a="1"/>
  <c r="G30" i="8" s="1"/>
  <c r="F34" i="8" a="1"/>
  <c r="F34" i="8" s="1"/>
  <c r="F33" i="8" a="1"/>
  <c r="F33" i="8" s="1"/>
  <c r="F32" i="8" a="1"/>
  <c r="F32" i="8" s="1"/>
  <c r="F31" i="8" a="1"/>
  <c r="F31" i="8" s="1"/>
  <c r="F30" i="8" a="1"/>
  <c r="F30" i="8" s="1"/>
  <c r="E34" i="8" a="1"/>
  <c r="E34" i="8" s="1"/>
  <c r="E33" i="8" a="1"/>
  <c r="E33" i="8" s="1"/>
  <c r="E32" i="8" a="1"/>
  <c r="E32" i="8" s="1"/>
  <c r="E31" i="8" a="1"/>
  <c r="E31" i="8" s="1"/>
  <c r="E30" i="8" a="1"/>
  <c r="E30" i="8" s="1"/>
  <c r="D34" i="8" a="1"/>
  <c r="D34" i="8" s="1"/>
  <c r="D33" i="8" a="1"/>
  <c r="D33" i="8" s="1"/>
  <c r="D32" i="8" a="1"/>
  <c r="D32" i="8" s="1"/>
  <c r="D31" i="8" a="1"/>
  <c r="D31" i="8" s="1"/>
  <c r="D30" i="8" a="1"/>
  <c r="D30" i="8" s="1"/>
  <c r="D23" i="8" a="1"/>
  <c r="D23" i="8" s="1"/>
  <c r="D22" i="8" a="1"/>
  <c r="D22" i="8" s="1"/>
  <c r="D21" i="8" a="1"/>
  <c r="D21" i="8" s="1"/>
  <c r="D19" i="8" a="1"/>
  <c r="D19" i="8" s="1"/>
  <c r="D18" i="8" a="1"/>
  <c r="D18" i="8" s="1"/>
  <c r="D17" i="8" a="1"/>
  <c r="D17" i="8" s="1"/>
  <c r="D16" i="8" a="1"/>
  <c r="D16" i="8" s="1"/>
  <c r="P23" i="8" a="1"/>
  <c r="P23" i="8" s="1"/>
  <c r="P22" i="8" a="1"/>
  <c r="P22" i="8" s="1"/>
  <c r="P21" i="8" a="1"/>
  <c r="P21" i="8" s="1"/>
  <c r="P20" i="8" a="1"/>
  <c r="P20" i="8" s="1"/>
  <c r="P19" i="8" a="1"/>
  <c r="P19" i="8" s="1"/>
  <c r="P18" i="8" a="1"/>
  <c r="P18" i="8" s="1"/>
  <c r="P17" i="8" a="1"/>
  <c r="P17" i="8" s="1"/>
  <c r="P16" i="8" a="1"/>
  <c r="P16" i="8" s="1"/>
  <c r="P15" i="8" a="1"/>
  <c r="P15" i="8" s="1"/>
  <c r="C126" i="8" l="1"/>
  <c r="C127" i="8"/>
  <c r="C128" i="8"/>
  <c r="O23" i="8" a="1"/>
  <c r="O23" i="8" s="1"/>
  <c r="O22" i="8" a="1"/>
  <c r="O22" i="8" s="1"/>
  <c r="O21" i="8" a="1"/>
  <c r="O21" i="8" s="1"/>
  <c r="O20" i="8" a="1"/>
  <c r="O20" i="8" s="1"/>
  <c r="O19" i="8" a="1"/>
  <c r="O19" i="8" s="1"/>
  <c r="O18" i="8" a="1"/>
  <c r="O18" i="8" s="1"/>
  <c r="O17" i="8" a="1"/>
  <c r="O17" i="8" s="1"/>
  <c r="O15" i="8" a="1"/>
  <c r="O15" i="8" s="1"/>
  <c r="L23" i="8" a="1"/>
  <c r="L23" i="8" s="1"/>
  <c r="L22" i="8" a="1"/>
  <c r="L22" i="8" s="1"/>
  <c r="L21" i="8" a="1"/>
  <c r="L21" i="8" s="1"/>
  <c r="L20" i="8" a="1"/>
  <c r="L20" i="8" s="1"/>
  <c r="L19" i="8" a="1"/>
  <c r="L19" i="8" s="1"/>
  <c r="L18" i="8" a="1"/>
  <c r="L18" i="8" s="1"/>
  <c r="L17" i="8" a="1"/>
  <c r="L17" i="8" s="1"/>
  <c r="L16" i="8" a="1"/>
  <c r="L16" i="8" s="1"/>
  <c r="L15" i="8" a="1"/>
  <c r="L15" i="8" s="1"/>
  <c r="K23" i="8" a="1"/>
  <c r="K23" i="8" s="1"/>
  <c r="K22" i="8" a="1"/>
  <c r="K22" i="8" s="1"/>
  <c r="K21" i="8" a="1"/>
  <c r="K21" i="8" s="1"/>
  <c r="K20" i="8" a="1"/>
  <c r="K20" i="8" s="1"/>
  <c r="K19" i="8" a="1"/>
  <c r="K19" i="8" s="1"/>
  <c r="K18" i="8" a="1"/>
  <c r="K18" i="8" s="1"/>
  <c r="K17" i="8" a="1"/>
  <c r="K17" i="8" s="1"/>
  <c r="K16" i="8" a="1"/>
  <c r="K16" i="8" s="1"/>
  <c r="K15" i="8" a="1"/>
  <c r="K15" i="8" s="1"/>
  <c r="J23" i="8" a="1"/>
  <c r="J23" i="8" s="1"/>
  <c r="J22" i="8" a="1"/>
  <c r="J22" i="8" s="1"/>
  <c r="J21" i="8" a="1"/>
  <c r="J21" i="8" s="1"/>
  <c r="J20" i="8" a="1"/>
  <c r="J20" i="8" s="1"/>
  <c r="J19" i="8" a="1"/>
  <c r="J19" i="8" s="1"/>
  <c r="J18" i="8" a="1"/>
  <c r="J18" i="8" s="1"/>
  <c r="J17" i="8" a="1"/>
  <c r="J17" i="8" s="1"/>
  <c r="J16" i="8" a="1"/>
  <c r="J16" i="8" s="1"/>
  <c r="J15" i="8" a="1"/>
  <c r="J15" i="8" s="1"/>
  <c r="I23" i="8" a="1"/>
  <c r="I23" i="8" s="1"/>
  <c r="I22" i="8" a="1"/>
  <c r="I22" i="8" s="1"/>
  <c r="I21" i="8" a="1"/>
  <c r="I21" i="8" s="1"/>
  <c r="I20" i="8" a="1"/>
  <c r="I20" i="8" s="1"/>
  <c r="I19" i="8" a="1"/>
  <c r="I19" i="8" s="1"/>
  <c r="I18" i="8" a="1"/>
  <c r="I18" i="8" s="1"/>
  <c r="I17" i="8" a="1"/>
  <c r="I17" i="8" s="1"/>
  <c r="I16" i="8" a="1"/>
  <c r="I16" i="8" s="1"/>
  <c r="I15" i="8" a="1"/>
  <c r="I15" i="8" s="1"/>
  <c r="H23" i="8" a="1"/>
  <c r="H23" i="8" s="1"/>
  <c r="H22" i="8" a="1"/>
  <c r="H22" i="8" s="1"/>
  <c r="H21" i="8" a="1"/>
  <c r="H21" i="8" s="1"/>
  <c r="H20" i="8" a="1"/>
  <c r="H20" i="8" s="1"/>
  <c r="H19" i="8" a="1"/>
  <c r="H19" i="8" s="1"/>
  <c r="H18" i="8" a="1"/>
  <c r="H18" i="8" s="1"/>
  <c r="H17" i="8" a="1"/>
  <c r="H17" i="8" s="1"/>
  <c r="H16" i="8" a="1"/>
  <c r="H16" i="8" s="1"/>
  <c r="H15" i="8" a="1"/>
  <c r="H15" i="8" s="1"/>
  <c r="G23" i="8" l="1" a="1"/>
  <c r="G23" i="8" s="1"/>
  <c r="G22" i="8" a="1"/>
  <c r="G22" i="8" s="1"/>
  <c r="G21" i="8" a="1"/>
  <c r="G21" i="8" s="1"/>
  <c r="G20" i="8" a="1"/>
  <c r="G20" i="8" s="1"/>
  <c r="G19" i="8" a="1"/>
  <c r="G19" i="8" s="1"/>
  <c r="G18" i="8" a="1"/>
  <c r="G18" i="8" s="1"/>
  <c r="G17" i="8" a="1"/>
  <c r="G17" i="8" s="1"/>
  <c r="G16" i="8" a="1"/>
  <c r="G16" i="8" s="1"/>
  <c r="G15" i="8" a="1"/>
  <c r="G15" i="8" s="1"/>
  <c r="P5" i="8" a="1"/>
  <c r="P5" i="8" s="1"/>
  <c r="O5" i="8" a="1"/>
  <c r="O5" i="8" s="1"/>
  <c r="L5" i="8" a="1"/>
  <c r="L5" i="8" s="1"/>
  <c r="K5" i="8" a="1"/>
  <c r="K5" i="8" s="1"/>
  <c r="J5" i="8" a="1"/>
  <c r="J5" i="8" s="1"/>
  <c r="I5" i="8" a="1"/>
  <c r="I5" i="8" s="1"/>
  <c r="H5" i="8" a="1"/>
  <c r="H5" i="8" s="1"/>
  <c r="G5" i="8" a="1"/>
  <c r="G5" i="8" s="1"/>
  <c r="F5" i="8" a="1"/>
  <c r="F5" i="8" s="1"/>
  <c r="E5" i="8" a="1"/>
  <c r="E5" i="8" s="1"/>
  <c r="D5" i="8" a="1"/>
  <c r="D5" i="8" s="1"/>
  <c r="F23" i="8" a="1"/>
  <c r="F23" i="8" s="1"/>
  <c r="F22" i="8" a="1"/>
  <c r="F22" i="8" s="1"/>
  <c r="F21" i="8" a="1"/>
  <c r="F21" i="8" s="1"/>
  <c r="F20" i="8" a="1"/>
  <c r="F20" i="8" s="1"/>
  <c r="F19" i="8" a="1"/>
  <c r="F19" i="8" s="1"/>
  <c r="F18" i="8" a="1"/>
  <c r="F18" i="8" s="1"/>
  <c r="F17" i="8" a="1"/>
  <c r="F17" i="8" s="1"/>
  <c r="F16" i="8" a="1"/>
  <c r="F16" i="8" s="1"/>
  <c r="F15" i="8" a="1"/>
  <c r="F15" i="8" s="1"/>
  <c r="D20" i="8" l="1" a="1"/>
  <c r="D20" i="8" s="1"/>
  <c r="D15" i="8" a="1"/>
  <c r="D15" i="8" s="1"/>
  <c r="A5" i="8" l="1"/>
  <c r="D112" i="8" s="1"/>
  <c r="F112" i="8" s="1"/>
  <c r="G112" i="8" s="1"/>
  <c r="H112" i="8" s="1"/>
  <c r="I112" i="8" s="1"/>
  <c r="J112" i="8" s="1"/>
  <c r="K112" i="8" s="1"/>
  <c r="L112" i="8" s="1"/>
  <c r="M112" i="8" s="1"/>
  <c r="AK362" i="2"/>
  <c r="O112" i="8" s="1"/>
  <c r="E6" i="8"/>
  <c r="E73" i="8"/>
  <c r="E60" i="8"/>
  <c r="E54" i="8"/>
  <c r="E46" i="8"/>
  <c r="E38" i="8"/>
  <c r="E28" i="8"/>
  <c r="E12" i="8"/>
  <c r="AK448" i="2"/>
  <c r="AK447" i="2"/>
  <c r="AK446" i="2"/>
  <c r="AK445" i="2"/>
  <c r="AK444" i="2"/>
  <c r="AK443" i="2"/>
  <c r="AK442" i="2"/>
  <c r="AK441" i="2"/>
  <c r="AK440" i="2"/>
  <c r="AK439" i="2"/>
  <c r="AK438" i="2"/>
  <c r="AK381" i="2"/>
  <c r="AK380" i="2"/>
  <c r="AK379" i="2"/>
  <c r="AK378" i="2"/>
  <c r="AK377" i="2"/>
  <c r="AK376" i="2"/>
  <c r="AK374" i="2"/>
  <c r="AK373" i="2"/>
  <c r="AK371" i="2"/>
  <c r="AK370" i="2"/>
  <c r="AK368" i="2"/>
  <c r="AK367" i="2"/>
  <c r="AK365" i="2"/>
  <c r="AK364" i="2"/>
  <c r="AK436" i="2"/>
  <c r="AK435" i="2"/>
  <c r="AK434" i="2"/>
  <c r="AK433" i="2"/>
  <c r="AK703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675" i="2"/>
  <c r="AK668" i="2"/>
  <c r="AK669" i="2"/>
  <c r="AK670" i="2"/>
  <c r="AK671" i="2"/>
  <c r="AK672" i="2"/>
  <c r="AK673" i="2"/>
  <c r="AK674" i="2"/>
  <c r="AK667" i="2"/>
  <c r="E39" i="8" l="1"/>
  <c r="E47" i="8"/>
  <c r="E55" i="8"/>
  <c r="E29" i="8"/>
  <c r="E13" i="8"/>
  <c r="E61" i="8"/>
  <c r="AK494" i="2" l="1"/>
  <c r="AK493" i="2"/>
  <c r="AK492" i="2"/>
  <c r="AK491" i="2"/>
  <c r="O55" i="8"/>
  <c r="D55" i="8" l="1"/>
  <c r="I55" i="8"/>
  <c r="M55" i="8"/>
  <c r="G55" i="8"/>
  <c r="K55" i="8"/>
  <c r="P55" i="8"/>
  <c r="H55" i="8"/>
  <c r="L55" i="8"/>
  <c r="F55" i="8"/>
  <c r="J55" i="8"/>
  <c r="AK577" i="2" l="1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P60" i="8"/>
  <c r="O60" i="8"/>
  <c r="F60" i="8"/>
  <c r="G60" i="8"/>
  <c r="H60" i="8"/>
  <c r="I60" i="8"/>
  <c r="J60" i="8"/>
  <c r="K60" i="8"/>
  <c r="L60" i="8"/>
  <c r="M60" i="8"/>
  <c r="D60" i="8"/>
  <c r="C65" i="8"/>
  <c r="C64" i="8"/>
  <c r="P73" i="8"/>
  <c r="P54" i="8"/>
  <c r="P46" i="8"/>
  <c r="P39" i="8"/>
  <c r="P38" i="8"/>
  <c r="P28" i="8"/>
  <c r="P12" i="8"/>
  <c r="O73" i="8"/>
  <c r="O54" i="8"/>
  <c r="O46" i="8"/>
  <c r="O38" i="8"/>
  <c r="O28" i="8"/>
  <c r="O12" i="8"/>
  <c r="I6" i="8"/>
  <c r="I73" i="8"/>
  <c r="I54" i="8"/>
  <c r="I46" i="8"/>
  <c r="I38" i="8"/>
  <c r="I28" i="8"/>
  <c r="I12" i="8"/>
  <c r="F73" i="8"/>
  <c r="G73" i="8"/>
  <c r="K73" i="8"/>
  <c r="L73" i="8"/>
  <c r="M73" i="8"/>
  <c r="F54" i="8"/>
  <c r="G54" i="8"/>
  <c r="K54" i="8"/>
  <c r="L54" i="8"/>
  <c r="M54" i="8"/>
  <c r="F46" i="8"/>
  <c r="G46" i="8"/>
  <c r="K46" i="8"/>
  <c r="L46" i="8"/>
  <c r="M46" i="8"/>
  <c r="F38" i="8"/>
  <c r="G38" i="8"/>
  <c r="K38" i="8"/>
  <c r="L38" i="8"/>
  <c r="M38" i="8"/>
  <c r="F28" i="8"/>
  <c r="G28" i="8"/>
  <c r="K28" i="8"/>
  <c r="L28" i="8"/>
  <c r="M28" i="8"/>
  <c r="F12" i="8"/>
  <c r="G12" i="8"/>
  <c r="K12" i="8"/>
  <c r="L12" i="8"/>
  <c r="M12" i="8"/>
  <c r="K6" i="8"/>
  <c r="AK484" i="2"/>
  <c r="AK463" i="2"/>
  <c r="AK465" i="2"/>
  <c r="AK466" i="2"/>
  <c r="AK467" i="2"/>
  <c r="AK468" i="2"/>
  <c r="AK469" i="2"/>
  <c r="AK471" i="2"/>
  <c r="AK472" i="2"/>
  <c r="AK473" i="2"/>
  <c r="AK475" i="2"/>
  <c r="AK476" i="2"/>
  <c r="AK477" i="2"/>
  <c r="AK479" i="2"/>
  <c r="AK480" i="2"/>
  <c r="AK482" i="2"/>
  <c r="AK483" i="2"/>
  <c r="AK485" i="2"/>
  <c r="AK486" i="2"/>
  <c r="AK487" i="2"/>
  <c r="AK488" i="2"/>
  <c r="AK489" i="2"/>
  <c r="AK490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456" i="2"/>
  <c r="AK457" i="2"/>
  <c r="AK458" i="2"/>
  <c r="M70" i="8"/>
  <c r="C70" i="8" s="1"/>
  <c r="L9" i="8"/>
  <c r="F6" i="8"/>
  <c r="AK451" i="2"/>
  <c r="AK452" i="2"/>
  <c r="AK453" i="2"/>
  <c r="AK454" i="2"/>
  <c r="AK455" i="2"/>
  <c r="AK459" i="2"/>
  <c r="AK460" i="2"/>
  <c r="AK461" i="2"/>
  <c r="AK462" i="2"/>
  <c r="AK412" i="2"/>
  <c r="AK409" i="2"/>
  <c r="AK408" i="2"/>
  <c r="AK407" i="2"/>
  <c r="AK272" i="2"/>
  <c r="AK273" i="2"/>
  <c r="AK26" i="2"/>
  <c r="AK25" i="2"/>
  <c r="AK280" i="2"/>
  <c r="AK279" i="2"/>
  <c r="AK281" i="2"/>
  <c r="AK282" i="2"/>
  <c r="AK232" i="2"/>
  <c r="AK94" i="2"/>
  <c r="AK206" i="2"/>
  <c r="AK386" i="2"/>
  <c r="AK427" i="2"/>
  <c r="AK432" i="2"/>
  <c r="AK431" i="2"/>
  <c r="AK430" i="2"/>
  <c r="AK429" i="2"/>
  <c r="AK428" i="2"/>
  <c r="AK426" i="2"/>
  <c r="AK425" i="2"/>
  <c r="AK424" i="2"/>
  <c r="AK423" i="2"/>
  <c r="AK422" i="2"/>
  <c r="AK421" i="2"/>
  <c r="AK383" i="2"/>
  <c r="AK382" i="2"/>
  <c r="AK385" i="2"/>
  <c r="AK384" i="2"/>
  <c r="AK419" i="2"/>
  <c r="AK420" i="2"/>
  <c r="AK28" i="2"/>
  <c r="AK18" i="2"/>
  <c r="AK19" i="2"/>
  <c r="AK20" i="2"/>
  <c r="AK21" i="2"/>
  <c r="AK22" i="2"/>
  <c r="AK23" i="2"/>
  <c r="AK24" i="2"/>
  <c r="AK27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5" i="2"/>
  <c r="AK96" i="2"/>
  <c r="AK97" i="2"/>
  <c r="AK98" i="2"/>
  <c r="AK99" i="2"/>
  <c r="AK113" i="2"/>
  <c r="AK114" i="2"/>
  <c r="AK115" i="2"/>
  <c r="AK196" i="2"/>
  <c r="AK197" i="2"/>
  <c r="AK198" i="2"/>
  <c r="AK199" i="2"/>
  <c r="AK200" i="2"/>
  <c r="AK201" i="2"/>
  <c r="AK202" i="2"/>
  <c r="AK203" i="2"/>
  <c r="AK204" i="2"/>
  <c r="AK205" i="2"/>
  <c r="AK207" i="2"/>
  <c r="AK208" i="2"/>
  <c r="AK209" i="2"/>
  <c r="AK210" i="2"/>
  <c r="AK211" i="2"/>
  <c r="AK212" i="2"/>
  <c r="AK213" i="2"/>
  <c r="AK116" i="2"/>
  <c r="AK117" i="2"/>
  <c r="AK118" i="2"/>
  <c r="AK119" i="2"/>
  <c r="AK120" i="2"/>
  <c r="AK141" i="2"/>
  <c r="AK142" i="2"/>
  <c r="AK143" i="2"/>
  <c r="AK144" i="2"/>
  <c r="AK145" i="2"/>
  <c r="AK146" i="2"/>
  <c r="AK147" i="2"/>
  <c r="AK148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4" i="2"/>
  <c r="AK275" i="2"/>
  <c r="AK276" i="2"/>
  <c r="AK277" i="2"/>
  <c r="AK278" i="2"/>
  <c r="AK229" i="2"/>
  <c r="AK230" i="2"/>
  <c r="AK231" i="2"/>
  <c r="AK233" i="2"/>
  <c r="AK234" i="2"/>
  <c r="AK235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10" i="2"/>
  <c r="AK411" i="2"/>
  <c r="AK413" i="2"/>
  <c r="AK414" i="2"/>
  <c r="AK415" i="2"/>
  <c r="AK416" i="2"/>
  <c r="AK417" i="2"/>
  <c r="AK418" i="2"/>
  <c r="J38" i="8"/>
  <c r="J73" i="8"/>
  <c r="J46" i="8"/>
  <c r="J28" i="8"/>
  <c r="J54" i="8"/>
  <c r="J6" i="8"/>
  <c r="J12" i="8"/>
  <c r="H73" i="8"/>
  <c r="H54" i="8"/>
  <c r="H28" i="8"/>
  <c r="H38" i="8"/>
  <c r="H46" i="8"/>
  <c r="H12" i="8"/>
  <c r="D38" i="8"/>
  <c r="D54" i="8"/>
  <c r="D28" i="8"/>
  <c r="D46" i="8"/>
  <c r="D73" i="8"/>
  <c r="D12" i="8"/>
  <c r="I39" i="8"/>
  <c r="P13" i="8"/>
  <c r="P61" i="8"/>
  <c r="J39" i="8"/>
  <c r="C67" i="8"/>
  <c r="J47" i="8"/>
  <c r="L39" i="8"/>
  <c r="K47" i="8"/>
  <c r="C56" i="8"/>
  <c r="H47" i="8"/>
  <c r="L47" i="8"/>
  <c r="C57" i="8"/>
  <c r="I29" i="8"/>
  <c r="H39" i="8"/>
  <c r="K39" i="8"/>
  <c r="I47" i="8"/>
  <c r="G47" i="8" l="1"/>
  <c r="F47" i="8"/>
  <c r="D47" i="8"/>
  <c r="G29" i="8"/>
  <c r="F29" i="8"/>
  <c r="C18" i="8"/>
  <c r="C75" i="8"/>
  <c r="C16" i="8"/>
  <c r="M51" i="8"/>
  <c r="M47" i="8" s="1"/>
  <c r="C55" i="8"/>
  <c r="C50" i="8"/>
  <c r="O47" i="8"/>
  <c r="D9" i="8"/>
  <c r="O61" i="8"/>
  <c r="C63" i="8"/>
  <c r="C62" i="8"/>
  <c r="K29" i="8"/>
  <c r="C22" i="8"/>
  <c r="C79" i="8"/>
  <c r="C95" i="8"/>
  <c r="G13" i="8"/>
  <c r="J13" i="8"/>
  <c r="L13" i="8"/>
  <c r="O13" i="8"/>
  <c r="H29" i="8"/>
  <c r="O6" i="8"/>
  <c r="O9" i="8"/>
  <c r="O29" i="8"/>
  <c r="G61" i="8"/>
  <c r="C83" i="8"/>
  <c r="C104" i="8"/>
  <c r="M9" i="8"/>
  <c r="C20" i="8"/>
  <c r="H61" i="8"/>
  <c r="C31" i="8"/>
  <c r="C99" i="8"/>
  <c r="C103" i="8"/>
  <c r="L29" i="8"/>
  <c r="C42" i="8"/>
  <c r="J61" i="8"/>
  <c r="K61" i="8"/>
  <c r="F61" i="8"/>
  <c r="O39" i="8"/>
  <c r="C14" i="8"/>
  <c r="C88" i="8"/>
  <c r="M35" i="8"/>
  <c r="H9" i="8"/>
  <c r="M6" i="8"/>
  <c r="C17" i="8"/>
  <c r="C94" i="8"/>
  <c r="C89" i="8"/>
  <c r="H13" i="8"/>
  <c r="C98" i="8"/>
  <c r="C101" i="8"/>
  <c r="C87" i="8"/>
  <c r="M43" i="8"/>
  <c r="C76" i="8"/>
  <c r="M61" i="8"/>
  <c r="F13" i="8"/>
  <c r="C40" i="8"/>
  <c r="F39" i="8"/>
  <c r="P6" i="8"/>
  <c r="P9" i="8"/>
  <c r="G6" i="8"/>
  <c r="G9" i="8"/>
  <c r="C86" i="8"/>
  <c r="C77" i="8"/>
  <c r="C93" i="8"/>
  <c r="C105" i="8"/>
  <c r="C97" i="8"/>
  <c r="C85" i="8"/>
  <c r="C91" i="8"/>
  <c r="P29" i="8"/>
  <c r="C30" i="8"/>
  <c r="D29" i="8"/>
  <c r="C33" i="8"/>
  <c r="D39" i="8"/>
  <c r="C41" i="8"/>
  <c r="C68" i="8"/>
  <c r="I61" i="8"/>
  <c r="C81" i="8"/>
  <c r="C102" i="8"/>
  <c r="D13" i="8"/>
  <c r="L61" i="8"/>
  <c r="C49" i="8"/>
  <c r="C34" i="8"/>
  <c r="C82" i="8"/>
  <c r="C90" i="8"/>
  <c r="C106" i="8"/>
  <c r="D61" i="8"/>
  <c r="C96" i="8"/>
  <c r="C48" i="8"/>
  <c r="C84" i="8"/>
  <c r="C21" i="8"/>
  <c r="J29" i="8"/>
  <c r="C32" i="8"/>
  <c r="H6" i="8"/>
  <c r="C23" i="8"/>
  <c r="C69" i="8"/>
  <c r="K13" i="8"/>
  <c r="C92" i="8"/>
  <c r="C15" i="8"/>
  <c r="I13" i="8"/>
  <c r="C19" i="8"/>
  <c r="C66" i="8"/>
  <c r="J9" i="8"/>
  <c r="D6" i="8"/>
  <c r="L6" i="8"/>
  <c r="C80" i="8"/>
  <c r="C100" i="8"/>
  <c r="G39" i="8"/>
  <c r="P47" i="8"/>
  <c r="M25" i="8"/>
  <c r="C51" i="8" l="1"/>
  <c r="C47" i="8"/>
  <c r="C61" i="8"/>
  <c r="C43" i="8"/>
  <c r="C39" i="8" s="1"/>
  <c r="M39" i="8"/>
  <c r="C35" i="8"/>
  <c r="C29" i="8" s="1"/>
  <c r="M29" i="8"/>
  <c r="C78" i="8"/>
  <c r="C25" i="8"/>
  <c r="C13" i="8" s="1"/>
  <c r="M13" i="8"/>
  <c r="C114" i="8"/>
  <c r="C117" i="8"/>
  <c r="C118" i="8"/>
  <c r="M131" i="8" l="1"/>
  <c r="C131" i="8"/>
  <c r="P130" i="8" a="1"/>
  <c r="P130" i="8" s="1"/>
  <c r="O130" i="8" a="1"/>
  <c r="O130" i="8" s="1"/>
  <c r="M130" i="8" a="1"/>
  <c r="M130" i="8" s="1"/>
  <c r="L130" i="8" a="1"/>
  <c r="L130" i="8" s="1"/>
  <c r="K130" i="8" a="1"/>
  <c r="K130" i="8" s="1"/>
  <c r="J130" i="8" a="1"/>
  <c r="J130" i="8" s="1"/>
  <c r="I130" i="8" a="1"/>
  <c r="I130" i="8" s="1"/>
  <c r="H130" i="8" a="1"/>
  <c r="H130" i="8" s="1"/>
  <c r="G130" i="8" a="1"/>
  <c r="G130" i="8" s="1"/>
  <c r="F130" i="8" a="1"/>
  <c r="F130" i="8" s="1"/>
  <c r="E130" i="8" a="1"/>
  <c r="E130" i="8" s="1"/>
  <c r="D130" i="8" a="1"/>
  <c r="D130" i="8" s="1"/>
  <c r="P129" i="8" a="1"/>
  <c r="P129" i="8" s="1"/>
  <c r="O129" i="8" a="1"/>
  <c r="O129" i="8" s="1"/>
  <c r="M129" i="8" a="1"/>
  <c r="M129" i="8" s="1"/>
  <c r="L129" i="8" a="1"/>
  <c r="L129" i="8" s="1"/>
  <c r="K129" i="8" a="1"/>
  <c r="K129" i="8" s="1"/>
  <c r="J129" i="8" a="1"/>
  <c r="J129" i="8" s="1"/>
  <c r="I129" i="8" a="1"/>
  <c r="I129" i="8" s="1"/>
  <c r="H129" i="8" a="1"/>
  <c r="H129" i="8" s="1"/>
  <c r="G129" i="8" a="1"/>
  <c r="G129" i="8" s="1"/>
  <c r="F129" i="8" a="1"/>
  <c r="F129" i="8" s="1"/>
  <c r="E129" i="8" a="1"/>
  <c r="E129" i="8" s="1"/>
  <c r="D129" i="8" a="1"/>
  <c r="D129" i="8" s="1"/>
  <c r="P120" i="8" a="1"/>
  <c r="P120" i="8" s="1"/>
  <c r="O120" i="8" a="1"/>
  <c r="O120" i="8" s="1"/>
  <c r="M120" i="8" a="1"/>
  <c r="M120" i="8" s="1"/>
  <c r="L120" i="8" a="1"/>
  <c r="L120" i="8" s="1"/>
  <c r="K120" i="8" a="1"/>
  <c r="K120" i="8" s="1"/>
  <c r="J120" i="8" a="1"/>
  <c r="J120" i="8" s="1"/>
  <c r="I120" i="8" a="1"/>
  <c r="I120" i="8" s="1"/>
  <c r="H120" i="8" a="1"/>
  <c r="H120" i="8" s="1"/>
  <c r="G120" i="8" a="1"/>
  <c r="G120" i="8" s="1"/>
  <c r="F120" i="8" a="1"/>
  <c r="F120" i="8" s="1"/>
  <c r="E120" i="8" a="1"/>
  <c r="E120" i="8" s="1"/>
  <c r="D120" i="8" a="1"/>
  <c r="D120" i="8" s="1"/>
  <c r="P119" i="8" a="1"/>
  <c r="P119" i="8" s="1"/>
  <c r="O119" i="8" a="1"/>
  <c r="O119" i="8" s="1"/>
  <c r="M119" i="8" a="1"/>
  <c r="M119" i="8" s="1"/>
  <c r="L119" i="8" a="1"/>
  <c r="L119" i="8" s="1"/>
  <c r="K119" i="8" a="1"/>
  <c r="K119" i="8" s="1"/>
  <c r="J119" i="8" a="1"/>
  <c r="J119" i="8" s="1"/>
  <c r="I119" i="8" a="1"/>
  <c r="I119" i="8" s="1"/>
  <c r="H119" i="8" a="1"/>
  <c r="H119" i="8" s="1"/>
  <c r="G119" i="8" a="1"/>
  <c r="G119" i="8" s="1"/>
  <c r="F119" i="8" a="1"/>
  <c r="F119" i="8" s="1"/>
  <c r="E119" i="8" a="1"/>
  <c r="E119" i="8" s="1"/>
  <c r="D119" i="8" a="1"/>
  <c r="D119" i="8" s="1"/>
  <c r="P113" i="8" a="1"/>
  <c r="P113" i="8" s="1"/>
  <c r="O113" i="8" a="1"/>
  <c r="O113" i="8" s="1"/>
  <c r="M113" i="8" a="1"/>
  <c r="M113" i="8" s="1"/>
  <c r="L113" i="8" a="1"/>
  <c r="L113" i="8" s="1"/>
  <c r="K113" i="8" a="1"/>
  <c r="K113" i="8" s="1"/>
  <c r="J113" i="8" a="1"/>
  <c r="J113" i="8" s="1"/>
  <c r="I113" i="8" a="1"/>
  <c r="I113" i="8" s="1"/>
  <c r="H113" i="8" a="1"/>
  <c r="H113" i="8" s="1"/>
  <c r="G113" i="8" a="1"/>
  <c r="G113" i="8" s="1"/>
  <c r="F113" i="8" a="1"/>
  <c r="F113" i="8" s="1"/>
  <c r="E113" i="8" a="1"/>
  <c r="E113" i="8" s="1"/>
  <c r="D113" i="8" a="1"/>
  <c r="D113" i="8" s="1"/>
  <c r="M109" i="8"/>
  <c r="C109" i="8" s="1"/>
  <c r="P108" i="8" a="1"/>
  <c r="P108" i="8" s="1"/>
  <c r="O108" i="8" a="1"/>
  <c r="O108" i="8" s="1"/>
  <c r="M108" i="8" a="1"/>
  <c r="M108" i="8" s="1"/>
  <c r="L108" i="8" a="1"/>
  <c r="L108" i="8" s="1"/>
  <c r="K108" i="8" a="1"/>
  <c r="K108" i="8" s="1"/>
  <c r="J108" i="8" a="1"/>
  <c r="J108" i="8" s="1"/>
  <c r="I108" i="8" a="1"/>
  <c r="I108" i="8" s="1"/>
  <c r="H108" i="8" a="1"/>
  <c r="H108" i="8" s="1"/>
  <c r="G108" i="8" a="1"/>
  <c r="G108" i="8" s="1"/>
  <c r="F108" i="8" a="1"/>
  <c r="F108" i="8" s="1"/>
  <c r="E108" i="8" a="1"/>
  <c r="E108" i="8" s="1"/>
  <c r="D108" i="8" a="1"/>
  <c r="D108" i="8" s="1"/>
  <c r="P107" i="8" a="1"/>
  <c r="P107" i="8"/>
  <c r="O107" i="8" a="1"/>
  <c r="O107" i="8"/>
  <c r="M107" i="8" a="1"/>
  <c r="M107" i="8" s="1"/>
  <c r="L107" i="8" a="1"/>
  <c r="L107" i="8" s="1"/>
  <c r="L74" i="8" s="1"/>
  <c r="K107" i="8" a="1"/>
  <c r="K107" i="8" s="1"/>
  <c r="K74" i="8" s="1"/>
  <c r="J107" i="8" a="1"/>
  <c r="J107" i="8" s="1"/>
  <c r="J74" i="8" s="1"/>
  <c r="I107" i="8" a="1"/>
  <c r="I107" i="8" s="1"/>
  <c r="I74" i="8" s="1"/>
  <c r="H107" i="8" a="1"/>
  <c r="H107" i="8" s="1"/>
  <c r="H74" i="8" s="1"/>
  <c r="G107" i="8" a="1"/>
  <c r="G107" i="8" s="1"/>
  <c r="G74" i="8" s="1"/>
  <c r="F107" i="8" a="1"/>
  <c r="F107" i="8" s="1"/>
  <c r="F74" i="8" s="1"/>
  <c r="E107" i="8" a="1"/>
  <c r="E107" i="8" s="1"/>
  <c r="E74" i="8" s="1"/>
  <c r="D107" i="8" a="1"/>
  <c r="D107" i="8" s="1"/>
  <c r="D74" i="8" s="1"/>
  <c r="C119" i="8" l="1"/>
  <c r="C113" i="8"/>
  <c r="C130" i="8"/>
  <c r="C120" i="8"/>
  <c r="C108" i="8"/>
  <c r="O115" i="8"/>
  <c r="P74" i="8"/>
  <c r="P115" i="8"/>
  <c r="P124" i="8"/>
  <c r="P123" i="8" s="1"/>
  <c r="C107" i="8"/>
  <c r="C74" i="8" s="1"/>
  <c r="M74" i="8"/>
  <c r="C129" i="8"/>
  <c r="O74" i="8"/>
  <c r="O124" i="8"/>
  <c r="O123" i="8" s="1"/>
  <c r="D116" i="8"/>
  <c r="C116" i="8" s="1"/>
  <c r="C115" i="8" s="1"/>
  <c r="E116" i="8"/>
  <c r="E115" i="8" s="1"/>
  <c r="F116" i="8"/>
  <c r="G116" i="8"/>
  <c r="H116" i="8"/>
  <c r="I116" i="8"/>
  <c r="I115" i="8" s="1"/>
  <c r="J116" i="8"/>
  <c r="K116" i="8"/>
  <c r="K115" i="8" s="1"/>
  <c r="L116" i="8"/>
  <c r="M116" i="8"/>
  <c r="M115" i="8" s="1"/>
  <c r="K125" i="8"/>
  <c r="K124" i="8"/>
  <c r="G125" i="8"/>
  <c r="G124" i="8"/>
  <c r="G115" i="8"/>
  <c r="J125" i="8"/>
  <c r="J124" i="8"/>
  <c r="F125" i="8"/>
  <c r="F124" i="8"/>
  <c r="J115" i="8"/>
  <c r="F115" i="8"/>
  <c r="M125" i="8"/>
  <c r="M124" i="8"/>
  <c r="I125" i="8"/>
  <c r="I124" i="8"/>
  <c r="E125" i="8"/>
  <c r="E124" i="8"/>
  <c r="D125" i="8"/>
  <c r="C125" i="8" s="1"/>
  <c r="C124" i="8" s="1"/>
  <c r="H125" i="8"/>
  <c r="L125" i="8"/>
  <c r="L124" i="8" s="1"/>
  <c r="H124" i="8"/>
  <c r="L115" i="8"/>
  <c r="H115" i="8"/>
  <c r="D115" i="8"/>
  <c r="D124" i="8" l="1"/>
</calcChain>
</file>

<file path=xl/sharedStrings.xml><?xml version="1.0" encoding="utf-8"?>
<sst xmlns="http://schemas.openxmlformats.org/spreadsheetml/2006/main" count="27627" uniqueCount="5428">
  <si>
    <t>방범</t>
    <phoneticPr fontId="23" type="noConversion"/>
  </si>
  <si>
    <t>어린이보호</t>
  </si>
  <si>
    <t>연계</t>
  </si>
  <si>
    <t>시설물관리</t>
  </si>
  <si>
    <t>재난재해</t>
  </si>
  <si>
    <t>방범</t>
  </si>
  <si>
    <t>200만</t>
    <phoneticPr fontId="23" type="noConversion"/>
  </si>
  <si>
    <t>IR</t>
    <phoneticPr fontId="23" type="noConversion"/>
  </si>
  <si>
    <t>부서</t>
    <phoneticPr fontId="25" type="noConversion"/>
  </si>
  <si>
    <t>용도구분</t>
    <phoneticPr fontId="25" type="noConversion"/>
  </si>
  <si>
    <t>카메라이름</t>
    <phoneticPr fontId="25" type="noConversion"/>
  </si>
  <si>
    <t>야간기능</t>
    <phoneticPr fontId="23" type="noConversion"/>
  </si>
  <si>
    <t>비상벨</t>
    <phoneticPr fontId="25" type="noConversion"/>
  </si>
  <si>
    <t>미적용</t>
  </si>
  <si>
    <t>고정</t>
  </si>
  <si>
    <t>41만</t>
  </si>
  <si>
    <t>투광기</t>
  </si>
  <si>
    <t>스피드돔</t>
  </si>
  <si>
    <t>영목항</t>
  </si>
  <si>
    <t>IR</t>
  </si>
  <si>
    <t>문화재</t>
  </si>
  <si>
    <t>태을암-2</t>
  </si>
  <si>
    <t>SPE-400(2)</t>
  </si>
  <si>
    <t>고남면 고남리 1256-51</t>
  </si>
  <si>
    <t>고남초-2</t>
  </si>
  <si>
    <t>s-160(2)</t>
  </si>
  <si>
    <t>고남초-3</t>
  </si>
  <si>
    <t>s-160(3)</t>
  </si>
  <si>
    <t>고남초-4</t>
  </si>
  <si>
    <t>s-160(4)</t>
  </si>
  <si>
    <t>공영주차장-2</t>
  </si>
  <si>
    <t>공영주차장-3</t>
  </si>
  <si>
    <t>공영주차장-4</t>
  </si>
  <si>
    <t>공영주차장-5</t>
  </si>
  <si>
    <t>공영주차장-6</t>
  </si>
  <si>
    <t>공영주차장-7</t>
  </si>
  <si>
    <t>공영주차장-8</t>
  </si>
  <si>
    <t>공영주차장-9</t>
  </si>
  <si>
    <t>공영주차장-11</t>
  </si>
  <si>
    <t>tcs-400(2)</t>
  </si>
  <si>
    <t>tcs-400(3)</t>
  </si>
  <si>
    <t>tcs-400(4)</t>
  </si>
  <si>
    <t>원북면 반계리 2222</t>
  </si>
  <si>
    <t>원북초-2</t>
  </si>
  <si>
    <t>원북초-3</t>
  </si>
  <si>
    <t>원북초-4</t>
  </si>
  <si>
    <t>130만</t>
  </si>
  <si>
    <t>남문리삼보아파트부근-2</t>
  </si>
  <si>
    <t>태안읍 남문리 387-2</t>
  </si>
  <si>
    <t>태안읍 남문리 401-14</t>
  </si>
  <si>
    <t>안면시장-2</t>
  </si>
  <si>
    <t>안면읍 승언리 1249</t>
  </si>
  <si>
    <t>안면시장-3</t>
  </si>
  <si>
    <t>안면시장-4</t>
  </si>
  <si>
    <t>안면시장-5</t>
  </si>
  <si>
    <t>안면시장-6</t>
  </si>
  <si>
    <t>안면시장-7</t>
  </si>
  <si>
    <t>안면시장-8</t>
  </si>
  <si>
    <t>안면시장-9</t>
  </si>
  <si>
    <t>안면시장-10</t>
  </si>
  <si>
    <t>안면시장-11</t>
  </si>
  <si>
    <t>안면시장-12</t>
  </si>
  <si>
    <t>안면시장-13</t>
  </si>
  <si>
    <t>안면시장-14</t>
  </si>
  <si>
    <t>안면시장-15</t>
  </si>
  <si>
    <t>안면시장-16</t>
  </si>
  <si>
    <t>태안읍 동문리 284-1</t>
  </si>
  <si>
    <t>동부시장-2</t>
  </si>
  <si>
    <t>동부시장-3</t>
  </si>
  <si>
    <t>동부시장-5</t>
  </si>
  <si>
    <t>동부시장-6</t>
  </si>
  <si>
    <t>동부시장-7</t>
  </si>
  <si>
    <t>동부시장-8</t>
  </si>
  <si>
    <t>동부시장-9</t>
  </si>
  <si>
    <t>동부시장-10</t>
  </si>
  <si>
    <t>동부시장-11</t>
  </si>
  <si>
    <t>동부시장-12</t>
  </si>
  <si>
    <t>동부시장-13</t>
  </si>
  <si>
    <t>동부시장-14</t>
  </si>
  <si>
    <t>동부시장-15</t>
  </si>
  <si>
    <t>동부시장-16</t>
  </si>
  <si>
    <t>동부시장-17</t>
  </si>
  <si>
    <t>동부시장-18</t>
  </si>
  <si>
    <t>동부시장-19</t>
  </si>
  <si>
    <t>동부시장-20</t>
  </si>
  <si>
    <t>동부시장-21</t>
  </si>
  <si>
    <t>동부시장-22</t>
  </si>
  <si>
    <t>동부시장-23</t>
  </si>
  <si>
    <t>동부시장-24</t>
  </si>
  <si>
    <t>동부시장-25</t>
  </si>
  <si>
    <t>동부시장-26</t>
  </si>
  <si>
    <t>태안읍 남문리 164</t>
  </si>
  <si>
    <t>서부시장-2</t>
  </si>
  <si>
    <t>서부시장-3</t>
  </si>
  <si>
    <t>서부시장-4</t>
  </si>
  <si>
    <t>서부시장-5</t>
  </si>
  <si>
    <t>서부시장-6</t>
  </si>
  <si>
    <t>서부시장-7</t>
  </si>
  <si>
    <t>서부시장-8</t>
  </si>
  <si>
    <t>서부시장-9</t>
  </si>
  <si>
    <t>서부시장-10</t>
  </si>
  <si>
    <t>서부시장-11</t>
  </si>
  <si>
    <t>서부시장-12</t>
  </si>
  <si>
    <t>서부시장-13</t>
  </si>
  <si>
    <t>서부시장-14</t>
  </si>
  <si>
    <t>서부시장-15</t>
  </si>
  <si>
    <t>서부시장-16</t>
  </si>
  <si>
    <t>서부시장-17</t>
  </si>
  <si>
    <t>서부시장-18</t>
  </si>
  <si>
    <t>서부시장-19</t>
  </si>
  <si>
    <t>서부시장-20</t>
  </si>
  <si>
    <t>서부시장-21</t>
  </si>
  <si>
    <t>서부시장-22</t>
  </si>
  <si>
    <t>서부시장-23</t>
  </si>
  <si>
    <t>서부시장-24</t>
  </si>
  <si>
    <t>서부시장-25</t>
  </si>
  <si>
    <t>안면읍 승언리 855-10</t>
  </si>
  <si>
    <t>안면초-2</t>
  </si>
  <si>
    <t>근흥면 용신리 918-1</t>
  </si>
  <si>
    <t>근흥초-2</t>
  </si>
  <si>
    <t>소원면 신덕리 235</t>
  </si>
  <si>
    <t>SNP-5200H</t>
  </si>
  <si>
    <t>SNO-5080R</t>
  </si>
  <si>
    <t>소원초-2</t>
  </si>
  <si>
    <t>이원면 포지리 67-1</t>
  </si>
  <si>
    <t>이원초-2</t>
  </si>
  <si>
    <t>태안읍 동문리 898-4</t>
  </si>
  <si>
    <t>태안읍 동문리 888-6</t>
  </si>
  <si>
    <t>태안읍 남문리 706-6</t>
  </si>
  <si>
    <t>태안읍 남문리 717</t>
  </si>
  <si>
    <t>한양여인숙-2</t>
  </si>
  <si>
    <t>꾸지나무길-2</t>
  </si>
  <si>
    <t>꾸지나무길-3</t>
  </si>
  <si>
    <t>만대항-2</t>
  </si>
  <si>
    <t>HMI-H1300</t>
  </si>
  <si>
    <t>원북초방갈-2</t>
  </si>
  <si>
    <t>원북초방갈-3</t>
  </si>
  <si>
    <t>안흥초검지-2</t>
  </si>
  <si>
    <t>삼성초검지-2</t>
  </si>
  <si>
    <t>창기초검지-2</t>
  </si>
  <si>
    <t>방포초검지-2</t>
  </si>
  <si>
    <t>근흥면 안기리 775-2</t>
  </si>
  <si>
    <t>소원면 시목리 435-22</t>
  </si>
  <si>
    <t>태안읍 인평리 407-4</t>
  </si>
  <si>
    <t>시장8길_뉴랜드알로에-2</t>
  </si>
  <si>
    <t>시장8길_뉴랜드알로에-3</t>
  </si>
  <si>
    <t>남문공영주차장사거리-2</t>
  </si>
  <si>
    <t>남문공영주차장사거리-3</t>
  </si>
  <si>
    <t>남문공영주차장사거리-4</t>
  </si>
  <si>
    <t>남문공영주차장사거리-5</t>
  </si>
  <si>
    <t>하나은행사거리-2</t>
  </si>
  <si>
    <t>하나은행사거리-3</t>
  </si>
  <si>
    <t>하나은행사거리-4</t>
  </si>
  <si>
    <t>200만</t>
  </si>
  <si>
    <t>300만</t>
  </si>
  <si>
    <t>국비</t>
    <phoneticPr fontId="23" type="noConversion"/>
  </si>
  <si>
    <t>도비</t>
    <phoneticPr fontId="23" type="noConversion"/>
  </si>
  <si>
    <t>군비</t>
    <phoneticPr fontId="23" type="noConversion"/>
  </si>
  <si>
    <t>청소년수련관</t>
  </si>
  <si>
    <t>시설비(계)</t>
    <phoneticPr fontId="23" type="noConversion"/>
  </si>
  <si>
    <t>모항고개</t>
  </si>
  <si>
    <t>만대항</t>
  </si>
  <si>
    <t>프로브</t>
  </si>
  <si>
    <t>개천방조제</t>
  </si>
  <si>
    <t>안흥항</t>
  </si>
  <si>
    <t>개목항</t>
  </si>
  <si>
    <t>삼성테크윈</t>
  </si>
  <si>
    <t>행정지원과</t>
    <phoneticPr fontId="25" type="noConversion"/>
  </si>
  <si>
    <t>웅진보안</t>
    <phoneticPr fontId="25" type="noConversion"/>
  </si>
  <si>
    <t>행정지원과</t>
    <phoneticPr fontId="23" type="noConversion"/>
  </si>
  <si>
    <t>건아정보</t>
    <phoneticPr fontId="23" type="noConversion"/>
  </si>
  <si>
    <t>고정</t>
    <phoneticPr fontId="25" type="noConversion"/>
  </si>
  <si>
    <t>남면</t>
    <phoneticPr fontId="23" type="noConversion"/>
  </si>
  <si>
    <t>근흥면</t>
    <phoneticPr fontId="23" type="noConversion"/>
  </si>
  <si>
    <t>소원면</t>
    <phoneticPr fontId="23" type="noConversion"/>
  </si>
  <si>
    <t>원북면</t>
    <phoneticPr fontId="23" type="noConversion"/>
  </si>
  <si>
    <t>이원면</t>
    <phoneticPr fontId="23" type="noConversion"/>
  </si>
  <si>
    <t>경제진흥과</t>
    <phoneticPr fontId="23" type="noConversion"/>
  </si>
  <si>
    <t>행정지원과</t>
    <phoneticPr fontId="25" type="noConversion"/>
  </si>
  <si>
    <t>미연계</t>
    <phoneticPr fontId="23" type="noConversion"/>
  </si>
  <si>
    <t>고정</t>
    <phoneticPr fontId="23" type="noConversion"/>
  </si>
  <si>
    <t>연계</t>
    <phoneticPr fontId="23" type="noConversion"/>
  </si>
  <si>
    <t>센터수용</t>
    <phoneticPr fontId="23" type="noConversion"/>
  </si>
  <si>
    <t>TCAM-4320CBIR</t>
  </si>
  <si>
    <t>SNP-6200RH</t>
  </si>
  <si>
    <t>읍면코드</t>
    <phoneticPr fontId="23" type="noConversion"/>
  </si>
  <si>
    <t>트루엔</t>
  </si>
  <si>
    <t>경찰서</t>
    <phoneticPr fontId="23" type="noConversion"/>
  </si>
  <si>
    <t>행정지원과</t>
    <phoneticPr fontId="23" type="noConversion"/>
  </si>
  <si>
    <t>태안초</t>
  </si>
  <si>
    <t>백화초</t>
  </si>
  <si>
    <t>안면초</t>
  </si>
  <si>
    <t>근흥초</t>
  </si>
  <si>
    <t>소원초</t>
  </si>
  <si>
    <t>모항초</t>
  </si>
  <si>
    <t>원북초</t>
  </si>
  <si>
    <t>고남면</t>
    <phoneticPr fontId="23" type="noConversion"/>
  </si>
  <si>
    <t>CCTV 현황</t>
    <phoneticPr fontId="23" type="noConversion"/>
  </si>
  <si>
    <t>관광진흥과</t>
  </si>
  <si>
    <t>공개여부</t>
    <phoneticPr fontId="23" type="noConversion"/>
  </si>
  <si>
    <t>공개</t>
    <phoneticPr fontId="23" type="noConversion"/>
  </si>
  <si>
    <t>경제진흥과</t>
    <phoneticPr fontId="23" type="noConversion"/>
  </si>
  <si>
    <t>㈜렉스젠</t>
    <phoneticPr fontId="23" type="noConversion"/>
  </si>
  <si>
    <t>행정지원과</t>
    <phoneticPr fontId="23" type="noConversion"/>
  </si>
  <si>
    <t>행정지원과</t>
    <phoneticPr fontId="23" type="noConversion"/>
  </si>
  <si>
    <t>공영주차장-12</t>
  </si>
  <si>
    <t>백사장_인도교_백사장방면</t>
  </si>
  <si>
    <t>태안읍 창기리 1292-3</t>
  </si>
  <si>
    <t>백사장_인도교_드르니방면</t>
  </si>
  <si>
    <t>영목항_반도회관앞-회전</t>
  </si>
  <si>
    <t>영목항_반도회관앞-항포구방면</t>
  </si>
  <si>
    <t>소원면 모항리 766-24</t>
  </si>
  <si>
    <t>근흥용신1리회관앞_회전</t>
  </si>
  <si>
    <t>근흥면 용신1리 73-1</t>
  </si>
  <si>
    <t>근흥용신1리회관앞_603국도방면</t>
  </si>
  <si>
    <t>근흥용신1리회관앞_마을방면</t>
  </si>
  <si>
    <t>SNO-6084R</t>
  </si>
  <si>
    <t>SNP-6320RH</t>
  </si>
  <si>
    <t>SNB-6004</t>
  </si>
  <si>
    <t>한화테크윈</t>
  </si>
  <si>
    <t>행정지원과</t>
  </si>
  <si>
    <t>원북면 반계리 325-2</t>
  </si>
  <si>
    <t>공개</t>
  </si>
  <si>
    <t>Tcam5511</t>
  </si>
  <si>
    <t>태안군 CCTV 설치 현황 ( CCTV 통합관제센터 연계 현황 )</t>
    <phoneticPr fontId="21" type="noConversion"/>
  </si>
  <si>
    <t>1. 목적별</t>
    <phoneticPr fontId="23" type="noConversion"/>
  </si>
  <si>
    <t>주정차단속터미널_서산방면</t>
  </si>
  <si>
    <t>주정차단속터미널_버스진입로</t>
  </si>
  <si>
    <t>주정차단속터미널_남면사거리방면</t>
  </si>
  <si>
    <t>경의정_회전</t>
  </si>
  <si>
    <t>태안읍 경이정6길23</t>
  </si>
  <si>
    <t>경의정_태안초방면</t>
  </si>
  <si>
    <t>경의정_서부시장방면</t>
  </si>
  <si>
    <t>경의정골목길_경의정방면</t>
  </si>
  <si>
    <t>경의정골목길_성당방면</t>
  </si>
  <si>
    <t>조석시장신협앞_회전</t>
  </si>
  <si>
    <t>태안읍 시장5길 27</t>
  </si>
  <si>
    <t>조석시장신협앞_중학교방면</t>
  </si>
  <si>
    <t>구터미널_회전</t>
  </si>
  <si>
    <t>태안읍 남문리 576-93</t>
  </si>
  <si>
    <t>구터미널_로타리방면</t>
  </si>
  <si>
    <t>구터미널대기소앞_삼거리방면</t>
  </si>
  <si>
    <t>원북반계삼거리_태안방면</t>
  </si>
  <si>
    <t>원북면 반계리 318-4</t>
  </si>
  <si>
    <t>원북반계삼거리_반계삼거리</t>
  </si>
  <si>
    <t>원이중학교_회전</t>
  </si>
  <si>
    <t>원북면 마산리 837-2</t>
  </si>
  <si>
    <t>원이중학교_원이중3거리</t>
  </si>
  <si>
    <t>만리포중학교_회전</t>
  </si>
  <si>
    <t>만리포중학교_면사무소방면</t>
  </si>
  <si>
    <t>만리포중학교_신두리방면</t>
  </si>
  <si>
    <t>창기중_회전</t>
  </si>
  <si>
    <t>안면읍 창기리 1115-35</t>
  </si>
  <si>
    <t>창기중_태안방면</t>
  </si>
  <si>
    <t>태안읍 평천리 945-16</t>
  </si>
  <si>
    <t>태안읍 남문리 636-11</t>
  </si>
  <si>
    <t>안면읍 중장리 1440-5</t>
  </si>
  <si>
    <t>근흥면 신진도리 75-36</t>
  </si>
  <si>
    <t>원북면 방갈리 515-116</t>
  </si>
  <si>
    <t>원북면 방갈리 515-6</t>
  </si>
  <si>
    <t>원북면 방갈리 515-23</t>
  </si>
  <si>
    <t>원북면 옥파로 1169-3</t>
  </si>
  <si>
    <t>원북면 신두리 1414-56</t>
  </si>
  <si>
    <t>원북면 신두리 1414-5</t>
  </si>
  <si>
    <t>원북면 신두리 1221-30</t>
  </si>
  <si>
    <t>소원면 의항리 979-16</t>
  </si>
  <si>
    <t>남면 신장리 353-96</t>
  </si>
  <si>
    <t>남면 신장리 353-59</t>
  </si>
  <si>
    <t>남면 몽산리 783-5</t>
  </si>
  <si>
    <t>꽃지해수욕장리솜-1</t>
  </si>
  <si>
    <t>안면읍 승언리 339-282</t>
  </si>
  <si>
    <t>꽃지해수욕장리솜-2</t>
  </si>
  <si>
    <t>꽃지해수욕장리솜-3</t>
  </si>
  <si>
    <t>꽃지해수욕장리솜-4</t>
  </si>
  <si>
    <t>꽃지해수욕장근무소-1</t>
  </si>
  <si>
    <t>안면읍 중장리 765-165</t>
  </si>
  <si>
    <t>꽃지해수욕장근무소-2</t>
  </si>
  <si>
    <t>꽃지해수욕장근무소-3</t>
  </si>
  <si>
    <t>꽃지해수욕장근무소-4</t>
  </si>
  <si>
    <t>문화예술회관1회전</t>
  </si>
  <si>
    <t>문화예술회관1검지-1</t>
  </si>
  <si>
    <t>문화예술회관1검지-2</t>
  </si>
  <si>
    <t>문화예술회관2회전</t>
  </si>
  <si>
    <t>문화예술회관2검지-1</t>
  </si>
  <si>
    <t>문화예술회관3회전</t>
  </si>
  <si>
    <t>문화예술회관3검지-1</t>
  </si>
  <si>
    <t>문화예술회관3검지-2</t>
  </si>
  <si>
    <t>문화예술회관4회전</t>
  </si>
  <si>
    <t>문화예술회관4검지-1</t>
  </si>
  <si>
    <t>문화예술회관4검지-2</t>
  </si>
  <si>
    <t>문화예술회관4검지-3</t>
  </si>
  <si>
    <t>문화예술회관체육관정문</t>
  </si>
  <si>
    <t>청소년수련관_검지-1</t>
  </si>
  <si>
    <t>청소년수련관_검지-2</t>
  </si>
  <si>
    <t>해수욕장</t>
  </si>
  <si>
    <t>해수욕장</t>
    <phoneticPr fontId="23" type="noConversion"/>
  </si>
  <si>
    <t>만리포해수욕장입구</t>
  </si>
  <si>
    <t>만리포해수욕장해변</t>
  </si>
  <si>
    <t>만리포해수욕장천리포방면</t>
  </si>
  <si>
    <t>만리포해수욕장모항방면</t>
  </si>
  <si>
    <t>근흥정산포1</t>
  </si>
  <si>
    <t>근흥정산포2</t>
  </si>
  <si>
    <t>근흥정산포3</t>
  </si>
  <si>
    <t>근흥정산포4</t>
  </si>
  <si>
    <t>고남지포저수지1</t>
  </si>
  <si>
    <t>고남지포저수지2</t>
  </si>
  <si>
    <t>고남지포저수지3</t>
  </si>
  <si>
    <t>고남지포저수지4</t>
  </si>
  <si>
    <t>한샘학원_회전</t>
  </si>
  <si>
    <t>한샘학원(성당방면)</t>
  </si>
  <si>
    <t>한샘학원(읍사무소방면)</t>
  </si>
  <si>
    <t>한샘학원(우체국방면)</t>
  </si>
  <si>
    <t>한샘학원(골목길)</t>
  </si>
  <si>
    <t>종로학원_회전</t>
  </si>
  <si>
    <t>종로학원(샘골방면)</t>
  </si>
  <si>
    <t>종로학원(여중방면)</t>
  </si>
  <si>
    <t>민족사관_회전</t>
  </si>
  <si>
    <t>민족사관(샘골방면)</t>
  </si>
  <si>
    <t>민족사관(여중방면)</t>
  </si>
  <si>
    <t>민족사관(군청방면)</t>
  </si>
  <si>
    <t>민족사관(성당방면)</t>
  </si>
  <si>
    <t>태안중학교_회전</t>
  </si>
  <si>
    <t>태안중학교(구터미널방면)</t>
  </si>
  <si>
    <t>태안중학교(골목길)</t>
  </si>
  <si>
    <t>태안중학교(주공방면)</t>
  </si>
  <si>
    <t>태안여중_회전</t>
  </si>
  <si>
    <t>태안여중(터미널방면)</t>
  </si>
  <si>
    <t>태안여중(백화초방면)</t>
  </si>
  <si>
    <t>근흥중_회전</t>
  </si>
  <si>
    <t>근흥중(태안방면)</t>
  </si>
  <si>
    <t>근흥중(근흥방면)</t>
  </si>
  <si>
    <t>안면중_회전</t>
  </si>
  <si>
    <t>안면중(안면고방면)</t>
  </si>
  <si>
    <t>안면중(정문)</t>
  </si>
  <si>
    <t>안면중(읍내방면)</t>
  </si>
  <si>
    <t>농공단지(회전)</t>
  </si>
  <si>
    <t>농공단지(내측)</t>
  </si>
  <si>
    <t>농공단지(외측)</t>
  </si>
  <si>
    <t>농공단지(입구)</t>
  </si>
  <si>
    <t>통개항(회전)</t>
  </si>
  <si>
    <t>통개항(부두1)</t>
  </si>
  <si>
    <t>통개항(부두2)</t>
  </si>
  <si>
    <t>통개항(진입로)</t>
  </si>
  <si>
    <t>백사장항(회전)</t>
  </si>
  <si>
    <t>백사장항(주차장방면)</t>
  </si>
  <si>
    <t>백사장항(중앙도로방면)</t>
  </si>
  <si>
    <t>백사장항(진입로방면)</t>
  </si>
  <si>
    <t>프린스앞(로타리방면)</t>
  </si>
  <si>
    <t>프린스앞(구터미널방면)</t>
  </si>
  <si>
    <t>안면버스터미널골목회전</t>
  </si>
  <si>
    <t>안면버스터미널골목(여관방면)</t>
  </si>
  <si>
    <t>안면버스터미널골목(공중화장실방면)</t>
  </si>
  <si>
    <t>안면버스터미널골목(터미널방면)</t>
  </si>
  <si>
    <t>원북자치센터추적</t>
  </si>
  <si>
    <t>원북자치센터(보건지소방면)</t>
  </si>
  <si>
    <t>원북자치센터(센터방면)</t>
  </si>
  <si>
    <t>원북자치센터(놀이터방면)</t>
  </si>
  <si>
    <t>장소</t>
    <phoneticPr fontId="23" type="noConversion"/>
  </si>
  <si>
    <t>회선</t>
    <phoneticPr fontId="23" type="noConversion"/>
  </si>
  <si>
    <t>위도</t>
    <phoneticPr fontId="23" type="noConversion"/>
  </si>
  <si>
    <t>경도</t>
    <phoneticPr fontId="23" type="noConversion"/>
  </si>
  <si>
    <t>번호</t>
    <phoneticPr fontId="25" type="noConversion"/>
  </si>
  <si>
    <t>구주소</t>
    <phoneticPr fontId="25" type="noConversion"/>
  </si>
  <si>
    <t>신주소</t>
    <phoneticPr fontId="23" type="noConversion"/>
  </si>
  <si>
    <t>고남초-1</t>
  </si>
  <si>
    <t>주정차단속</t>
  </si>
  <si>
    <t>설치일</t>
    <phoneticPr fontId="25" type="noConversion"/>
  </si>
  <si>
    <t>태안초검지-1</t>
  </si>
  <si>
    <t>태안초검지-2</t>
  </si>
  <si>
    <t>백화초검지-1</t>
  </si>
  <si>
    <t>백화초검지-2</t>
  </si>
  <si>
    <t>태안초_차번-1</t>
  </si>
  <si>
    <t>태안초_차번-2</t>
  </si>
  <si>
    <t>남문리삼보아파트부근-1</t>
  </si>
  <si>
    <t>남문리삼보아파트부근</t>
  </si>
  <si>
    <t>남문리교통광장-1</t>
  </si>
  <si>
    <t>남문리교통광장-2</t>
  </si>
  <si>
    <t>남문리교통광장-3</t>
  </si>
  <si>
    <t>남문리교통광장-4</t>
  </si>
  <si>
    <t>남문리교통광장-6</t>
  </si>
  <si>
    <t>남문리교통광장-7</t>
  </si>
  <si>
    <t>남문리교통광장-8</t>
  </si>
  <si>
    <t>한양여인숙</t>
  </si>
  <si>
    <t>한양여인숙-1</t>
  </si>
  <si>
    <t>꾸지나무길-1</t>
  </si>
  <si>
    <t>만대항-1</t>
  </si>
  <si>
    <t>안면시장-1</t>
  </si>
  <si>
    <t>동부시장-1</t>
  </si>
  <si>
    <t>서부시장-1</t>
  </si>
  <si>
    <t>서부시장-26</t>
  </si>
  <si>
    <t>이원초관동회전</t>
  </si>
  <si>
    <t>이원초관동-1</t>
  </si>
  <si>
    <t>이원초관동-2</t>
  </si>
  <si>
    <t>원북초방갈회전</t>
  </si>
  <si>
    <t>원북초방갈-1</t>
  </si>
  <si>
    <t>안흥초회전</t>
  </si>
  <si>
    <t>안흥초검지-1</t>
  </si>
  <si>
    <t>안흥초검지-3</t>
  </si>
  <si>
    <t>삼성초회전</t>
  </si>
  <si>
    <t>삼성초검지-1</t>
  </si>
  <si>
    <t>창기초회전</t>
  </si>
  <si>
    <t>창기초검지-1</t>
  </si>
  <si>
    <t>방포초회전</t>
  </si>
  <si>
    <t>방포초검지-1</t>
  </si>
  <si>
    <t>신진도_새마을금고-1</t>
  </si>
  <si>
    <t>신진도_새마을금고-2</t>
  </si>
  <si>
    <t>신진도_새마을금고-3</t>
  </si>
  <si>
    <t>신진도_외항</t>
  </si>
  <si>
    <t>신진도_선착장</t>
  </si>
  <si>
    <t>원북초-1</t>
  </si>
  <si>
    <t>안면초회전2</t>
  </si>
  <si>
    <t>안면초-1</t>
  </si>
  <si>
    <t>근흥초-1</t>
  </si>
  <si>
    <t>소원초_회전-2</t>
  </si>
  <si>
    <t>소원초-1</t>
  </si>
  <si>
    <t>이원초_회전-1</t>
  </si>
  <si>
    <t>이원초-1</t>
  </si>
  <si>
    <t>이원초_회전-2</t>
  </si>
  <si>
    <t>소원_시목초진입로_차번</t>
  </si>
  <si>
    <t>원북_반계삼거리_차번</t>
  </si>
  <si>
    <t>평천_반도자동차학원_차번</t>
  </si>
  <si>
    <t>3호공원-1_아름다운교회앞</t>
  </si>
  <si>
    <t>3호공원-2_아름다운교회앞</t>
  </si>
  <si>
    <t>4호공원-1_주공앞</t>
  </si>
  <si>
    <t>4호공원-2_주공앞</t>
  </si>
  <si>
    <t>5호공원-1_비원앞</t>
  </si>
  <si>
    <t>5호공원-2_비원앞</t>
  </si>
  <si>
    <t>근린공원-1_가보뒤편</t>
  </si>
  <si>
    <t>근린공원-2_가보뒤편</t>
  </si>
  <si>
    <t>6호공원-1_코아루건너편</t>
  </si>
  <si>
    <t>6호공원-2_코아루건너편</t>
  </si>
  <si>
    <t>9호공원-1_설악식관뒤</t>
  </si>
  <si>
    <t>9호공원-2_설악식관뒤</t>
  </si>
  <si>
    <t>모항초검지-1</t>
  </si>
  <si>
    <t>모항초검지-2</t>
  </si>
  <si>
    <t>남문버스터미널후문</t>
  </si>
  <si>
    <t>중앙로_성심사거리</t>
  </si>
  <si>
    <t>동문리_극동빌딩</t>
  </si>
  <si>
    <t>중앙로_신생약국</t>
  </si>
  <si>
    <t>십자로사거리</t>
  </si>
  <si>
    <t>동백로사거리_김내과</t>
  </si>
  <si>
    <t>군청앞사거리_주정차</t>
  </si>
  <si>
    <t>서부시장입구(회전)</t>
  </si>
  <si>
    <t>서부시장입구(경의정방면)</t>
  </si>
  <si>
    <t>서부시장입구(시장방면)</t>
  </si>
  <si>
    <t>서부시장입구(구터미널방면)</t>
  </si>
  <si>
    <t>서부시장입구(국민은행방면)</t>
  </si>
  <si>
    <t>군청앞사거리(군청방면)</t>
  </si>
  <si>
    <t>군청앞사거리(한전방면)</t>
  </si>
  <si>
    <t>군청앞사거리(사거리중앙)</t>
  </si>
  <si>
    <t>군청앞사거리(터미널방면)</t>
  </si>
  <si>
    <t>알파문구(주공방면)</t>
  </si>
  <si>
    <t>알파문구(중학교방면)</t>
  </si>
  <si>
    <t>알파문구(샘골방면)</t>
  </si>
  <si>
    <t>알파문구(군청방면)</t>
  </si>
  <si>
    <t>공영주차장-1</t>
  </si>
  <si>
    <t>공영주차장-10</t>
  </si>
  <si>
    <t>태을암-1</t>
  </si>
  <si>
    <t>청소년수련관_차번-1</t>
  </si>
  <si>
    <t>청소년수련관_차번-2</t>
  </si>
  <si>
    <t>안면도_도시공원_회전</t>
  </si>
  <si>
    <t>안면도_도시공원_검지1</t>
  </si>
  <si>
    <t>안면도_도시공원_검지2</t>
  </si>
  <si>
    <t>안면도_도시공원_검지3</t>
  </si>
  <si>
    <t>백사장_인도교-1</t>
  </si>
  <si>
    <t>백사장_인도교-2</t>
  </si>
  <si>
    <t>백사장_인도교-3</t>
  </si>
  <si>
    <t>백사장_인도교-4</t>
  </si>
  <si>
    <t>백사장_인도교-5</t>
  </si>
  <si>
    <t>백사장_인도교-6</t>
  </si>
  <si>
    <t>삭선천</t>
  </si>
  <si>
    <t>원북-구정봉고개</t>
  </si>
  <si>
    <t>갈두천</t>
  </si>
  <si>
    <t>그네뜰</t>
  </si>
  <si>
    <t>방포항</t>
  </si>
  <si>
    <t>마검포</t>
  </si>
  <si>
    <t>백사장</t>
  </si>
  <si>
    <t>신덕</t>
  </si>
  <si>
    <t>신진항</t>
  </si>
  <si>
    <t>안면</t>
  </si>
  <si>
    <t>용남교</t>
  </si>
  <si>
    <t>학암포</t>
  </si>
  <si>
    <t>휴양림</t>
  </si>
  <si>
    <t>꽃지(할미할아비바위)</t>
  </si>
  <si>
    <t>꽃지고정-3</t>
  </si>
  <si>
    <t>꽃지고정-2</t>
  </si>
  <si>
    <t>꽃지고정-1</t>
  </si>
  <si>
    <t>모항항회전</t>
  </si>
  <si>
    <t>모항항고정-1</t>
  </si>
  <si>
    <t>모항항고정-2</t>
  </si>
  <si>
    <t>채석포항회전</t>
  </si>
  <si>
    <t>채석포항고정-1</t>
  </si>
  <si>
    <t>구세군교회앞</t>
  </si>
  <si>
    <t>오거리순두부부근</t>
  </si>
  <si>
    <t>KT뒷편</t>
  </si>
  <si>
    <t>투투노래클럽앞</t>
  </si>
  <si>
    <t>설악식관부근</t>
  </si>
  <si>
    <t>태안중학교후문</t>
  </si>
  <si>
    <t>안면킹스마트</t>
  </si>
  <si>
    <t>군청앞_봉블랑앞</t>
  </si>
  <si>
    <t>군청앞_봉블랑앞-1</t>
  </si>
  <si>
    <t>군청앞_봉블랑앞-2</t>
  </si>
  <si>
    <t>군청앞_봉블랑앞-3</t>
  </si>
  <si>
    <t>군청앞_봉블랑앞-4</t>
  </si>
  <si>
    <t>남면삼거리</t>
  </si>
  <si>
    <t>남면삼거리-1</t>
  </si>
  <si>
    <t>남면삼거리-2</t>
  </si>
  <si>
    <t>남면삼거리-3</t>
  </si>
  <si>
    <t>남면초삼거리-4(남면초안면방면)</t>
  </si>
  <si>
    <t>남면초삼거리-5(남면초태안방면)</t>
  </si>
  <si>
    <t>안면도버스터미널</t>
  </si>
  <si>
    <t>안면도버스터미널-1</t>
  </si>
  <si>
    <t>안면도버스터미널-2</t>
  </si>
  <si>
    <t>안면도버스터미널-3</t>
  </si>
  <si>
    <t>안면도버스터미널-4</t>
  </si>
  <si>
    <t>화동초정문회전</t>
  </si>
  <si>
    <t>화동초정문검지-1</t>
  </si>
  <si>
    <t>화동초후문검지-1</t>
  </si>
  <si>
    <t>화동초후문검지-2</t>
  </si>
  <si>
    <t>송암초주변회전</t>
  </si>
  <si>
    <t>송암초주변검지-1</t>
  </si>
  <si>
    <t>송암초주변검지-2</t>
  </si>
  <si>
    <t>송암초주변검지-3</t>
  </si>
  <si>
    <t>송암초주변검지-4</t>
  </si>
  <si>
    <t>시목초회전</t>
  </si>
  <si>
    <t>시목초검지-1</t>
  </si>
  <si>
    <t>시목초검지-2</t>
  </si>
  <si>
    <t>시목초검지-3</t>
  </si>
  <si>
    <t>안면도서관회전</t>
  </si>
  <si>
    <t>안면도서관검지-1</t>
  </si>
  <si>
    <t>안중초회전</t>
  </si>
  <si>
    <t>안중초검지-1</t>
  </si>
  <si>
    <t>고남초회전</t>
  </si>
  <si>
    <t>설악식관부근(가정의원방면)</t>
  </si>
  <si>
    <t>설악식관부근(빌라공원방면)</t>
  </si>
  <si>
    <t>설악식관부근(교회방면)</t>
  </si>
  <si>
    <t>설악식관부근(바다횟집방면)</t>
  </si>
  <si>
    <t>태안중학교후문(도로방면)</t>
  </si>
  <si>
    <t>태안중학교후문(테니스장방면)</t>
  </si>
  <si>
    <t>KT뒷편(만리장성방면)</t>
  </si>
  <si>
    <t>KT뒷편(가축병원방면)</t>
  </si>
  <si>
    <t>KT뒷편(광장방면)</t>
  </si>
  <si>
    <t>오거리순두부부근(중학교방면)</t>
  </si>
  <si>
    <t>오거리순두부부근(샘골방면)</t>
  </si>
  <si>
    <t>오거리순두부부근(태광마트방면)</t>
  </si>
  <si>
    <t>오거리순두부부근(태안교회방면)</t>
  </si>
  <si>
    <t>투투노래클럽앞(서부시장방면)</t>
  </si>
  <si>
    <t>투투노래클럽앞(동양카토크방면)</t>
  </si>
  <si>
    <t>투투노래클럽앞(코아루방면)</t>
  </si>
  <si>
    <t>투투노래클럽앞(동부시장방면)</t>
  </si>
  <si>
    <t>구세군교회앞(어린이집방면)</t>
  </si>
  <si>
    <t>구세군교회앞(경의정방면)</t>
  </si>
  <si>
    <t>안면킹스마트(시내방면)</t>
  </si>
  <si>
    <t>몽산포해수욕장해변</t>
  </si>
  <si>
    <t>몽산포해수욕장입구</t>
  </si>
  <si>
    <t>가경주항-회전</t>
  </si>
  <si>
    <t>가경주항-고정</t>
  </si>
  <si>
    <t>대야도항-회전</t>
  </si>
  <si>
    <t>대야도항-부잔교</t>
  </si>
  <si>
    <t>대야도항-마을</t>
  </si>
  <si>
    <t>대야도항-체험장</t>
  </si>
  <si>
    <t>당암항수협-회전</t>
  </si>
  <si>
    <t>당암항수협-부잔교</t>
  </si>
  <si>
    <t>당암항수협-주차장</t>
  </si>
  <si>
    <t>신진도관공선-회전</t>
  </si>
  <si>
    <t>신진도관공선-진입로</t>
  </si>
  <si>
    <t>신진도리-마도</t>
  </si>
  <si>
    <t>백사장항주차장_호객-회전</t>
  </si>
  <si>
    <t>백사장항주차장_호객-1</t>
  </si>
  <si>
    <t>백사장항주차장_호객-2</t>
  </si>
  <si>
    <t>백사장항주차장_호객-3</t>
  </si>
  <si>
    <t>백사장항주차장_호객-4</t>
  </si>
  <si>
    <t>백사장항초입_호객-회전</t>
  </si>
  <si>
    <t>백사장항초입_호객-1</t>
  </si>
  <si>
    <t>백사장항초입_호객-2</t>
  </si>
  <si>
    <t>만리포방송실_호객-회전</t>
  </si>
  <si>
    <t>만리포방송실_호객-1</t>
  </si>
  <si>
    <t>만리포방송실_호객-2</t>
  </si>
  <si>
    <t>몽산포항-회전</t>
  </si>
  <si>
    <t>몽산포항-고정1</t>
  </si>
  <si>
    <t>몽산포항-고정2</t>
  </si>
  <si>
    <t>어은돌해수욕장-회전</t>
  </si>
  <si>
    <t>어은돌해수욕장-고정1</t>
  </si>
  <si>
    <t>어은돌해수욕장-고정2</t>
  </si>
  <si>
    <t>청산항-회전</t>
  </si>
  <si>
    <t>청산항-고정</t>
  </si>
  <si>
    <t>황도항-회전</t>
  </si>
  <si>
    <t>황도항-고정</t>
  </si>
  <si>
    <t>마검포항-회전</t>
  </si>
  <si>
    <t>마검포항-고정1</t>
  </si>
  <si>
    <t>마검포항-고정2</t>
  </si>
  <si>
    <t>천리포항-회전</t>
  </si>
  <si>
    <t>천리포항-고정1</t>
  </si>
  <si>
    <t>천리포항-고정2</t>
  </si>
  <si>
    <t>구매항-회전</t>
  </si>
  <si>
    <t>구매항-고정1</t>
  </si>
  <si>
    <t>영목항-고정1</t>
  </si>
  <si>
    <t>영목항-고정2</t>
  </si>
  <si>
    <t>만대항-고정</t>
  </si>
  <si>
    <t>신진항-유람선선착장</t>
  </si>
  <si>
    <t>안흥항-고정</t>
  </si>
  <si>
    <t>백화산등산로_청소년수련관-회전</t>
  </si>
  <si>
    <t>백화산등산로_청소년수련관-고정1</t>
  </si>
  <si>
    <t>백화산등산로_청소년수련관-고정2</t>
  </si>
  <si>
    <t>백화산등산로_청소년수련관-고정3</t>
  </si>
  <si>
    <t>백화산등산로_태안초-회전</t>
  </si>
  <si>
    <t>백화산등산로_태안초-고정1</t>
  </si>
  <si>
    <t>백화산등산로_태안초-고정2</t>
  </si>
  <si>
    <t>백화산등산로_태안초-고정3</t>
  </si>
  <si>
    <t>백화산등산로_신동아측-회전</t>
  </si>
  <si>
    <t>백화산등산로_신동아측-고정1</t>
  </si>
  <si>
    <t>백화산등산로_신동아측-고정2</t>
  </si>
  <si>
    <t>백화산등산로_홍주사-고정1</t>
  </si>
  <si>
    <t>백화산등산로_홍주사-고정2</t>
  </si>
  <si>
    <t>백화산등산로_냉천골-회전</t>
  </si>
  <si>
    <t>백화산등산로_냉천골-고정1</t>
  </si>
  <si>
    <t>백화산등산로_냉천골-고정2</t>
  </si>
  <si>
    <t>백화산등산로_태을암인근-고정1</t>
  </si>
  <si>
    <t>백화산등산로_태을암인근-고정2</t>
  </si>
  <si>
    <t>동문공영주차장-01</t>
  </si>
  <si>
    <t>동문공영주차장-02</t>
  </si>
  <si>
    <t>동문공영주차장-03</t>
  </si>
  <si>
    <t>동문공영주차장-04</t>
  </si>
  <si>
    <t>동문공영주차장-05</t>
  </si>
  <si>
    <t>동문공영주차장-06</t>
  </si>
  <si>
    <t>동문공영주차장-07</t>
  </si>
  <si>
    <t>동문공영주차장-08</t>
  </si>
  <si>
    <t>동문공영주차장-09</t>
  </si>
  <si>
    <t>동문공영주차장-10</t>
  </si>
  <si>
    <t>동문공영주차장-11</t>
  </si>
  <si>
    <t>동문공영주차장-12</t>
  </si>
  <si>
    <t>남문공영주차장-01</t>
  </si>
  <si>
    <t>남문공영주차장-02</t>
  </si>
  <si>
    <t>남문공영주차장-03</t>
  </si>
  <si>
    <t>남문공영주차장-04</t>
  </si>
  <si>
    <t>남문공영주차장-05</t>
  </si>
  <si>
    <t>남문공영주차장-06</t>
  </si>
  <si>
    <t>남문공영주차장-07</t>
  </si>
  <si>
    <t>남문공영주차장-08</t>
  </si>
  <si>
    <t>남문공영주차장-09</t>
  </si>
  <si>
    <t>남문공영주차장-10</t>
  </si>
  <si>
    <t>남문공영주차장-11</t>
  </si>
  <si>
    <t>남문공영주차장-12</t>
  </si>
  <si>
    <t>남문공영주차장-13</t>
  </si>
  <si>
    <t>남문공영주차장-14</t>
  </si>
  <si>
    <t>남문공영주차장-15</t>
  </si>
  <si>
    <t>태안읍 남문리 300-10</t>
  </si>
  <si>
    <t>태안읍 동문리 35-13</t>
  </si>
  <si>
    <t>태안읍 성안1길 69</t>
  </si>
  <si>
    <t>태안읍 남문리 576-46</t>
  </si>
  <si>
    <t>이원면 내리 522-4</t>
  </si>
  <si>
    <t>이원면 꾸지나무길 89</t>
  </si>
  <si>
    <t>이원면 내리 39-2</t>
  </si>
  <si>
    <t>이원면 원이로 2963</t>
  </si>
  <si>
    <t>안면읍 장터로 104</t>
  </si>
  <si>
    <t>태안읍 시장4길 18</t>
  </si>
  <si>
    <t>태안읍 시장2길 32-7</t>
  </si>
  <si>
    <t>소원면 모항파도로 116</t>
  </si>
  <si>
    <t>이원면 관리 572</t>
  </si>
  <si>
    <t>이원면 원이로 1956</t>
  </si>
  <si>
    <t>원북면 방갈리 202</t>
  </si>
  <si>
    <t>원북면 옥파로 815-2</t>
  </si>
  <si>
    <t>근흥면 정죽리 823-2</t>
  </si>
  <si>
    <t>남면 신온리 225</t>
  </si>
  <si>
    <t>남면 마검포길 93-1</t>
  </si>
  <si>
    <t>안면읍 창기리 341-5</t>
  </si>
  <si>
    <t>안면읍 황도로 72</t>
  </si>
  <si>
    <t>안면읍 승언리 3025-10</t>
  </si>
  <si>
    <t>근흥면 신진도리 526-23</t>
  </si>
  <si>
    <t>고남면 안면대로 4189</t>
  </si>
  <si>
    <t>소원면 은골길 42</t>
  </si>
  <si>
    <t>태안읍 정주내3길 16-8</t>
  </si>
  <si>
    <t>태안읍 동문6길 8</t>
  </si>
  <si>
    <t>태안읍 군청6길 17</t>
  </si>
  <si>
    <t>태안읍 군청4길 23-7</t>
  </si>
  <si>
    <t>태안읍 동문리 4-2</t>
  </si>
  <si>
    <t>태안읍 백화로 199</t>
  </si>
  <si>
    <t>태안읍 남문리 756</t>
  </si>
  <si>
    <t>태안읍 동문리 315-45</t>
  </si>
  <si>
    <t>태안읍 동백로 307</t>
  </si>
  <si>
    <t>태안읍 동문리 289-7</t>
  </si>
  <si>
    <t>태안읍 동백로 296</t>
  </si>
  <si>
    <t>태안읍 남문리 767</t>
  </si>
  <si>
    <t>태안읍 샘골로 5-6</t>
  </si>
  <si>
    <t>태안읍 남문리 163-21</t>
  </si>
  <si>
    <t>태안읍 경이정5길 32-31</t>
  </si>
  <si>
    <t>태안읍 남문리 191-1</t>
  </si>
  <si>
    <t>태안읍 군청로 12</t>
  </si>
  <si>
    <t>태안읍 샘골로 25 성심상가</t>
  </si>
  <si>
    <t>태안읍 독샘로 17</t>
  </si>
  <si>
    <t>안면읍 승언리 1121-2 도시공원놀이터</t>
  </si>
  <si>
    <t>태안읍 삭선리 1122(천)</t>
  </si>
  <si>
    <t>원북면 청산리 674(도)</t>
  </si>
  <si>
    <t>안면읍 승언리 339-355(잡)</t>
  </si>
  <si>
    <t>이원면 내리 41-8(제)</t>
  </si>
  <si>
    <t>소원면 신덕리 166-57(답)</t>
  </si>
  <si>
    <t>근흥면 신진도리 542(제)</t>
  </si>
  <si>
    <t>안면읍 정당리 1313-5(도)</t>
  </si>
  <si>
    <t>고남면 고남리 346-18(도)</t>
  </si>
  <si>
    <t>근흥면 안기리 1330(도)</t>
  </si>
  <si>
    <t>남면 몽산리 465-28(제)</t>
  </si>
  <si>
    <t>원북면 방갈리 515-187(잡)</t>
  </si>
  <si>
    <t>안면읍 중장리 1576(도)</t>
  </si>
  <si>
    <t>안면읍 승언리 산29-100</t>
  </si>
  <si>
    <t>소원면 모항리 495-22</t>
  </si>
  <si>
    <t>근흥면 도황리 8-72</t>
  </si>
  <si>
    <t>태안읍 동문리 336-9</t>
  </si>
  <si>
    <t>태안읍 남문리 507-13</t>
  </si>
  <si>
    <t>태안읍 남문리 769</t>
  </si>
  <si>
    <t>태안읍 순환길 127</t>
  </si>
  <si>
    <t>소원면 시목리 288-10</t>
  </si>
  <si>
    <t>안면읍 승언리 1257-7</t>
  </si>
  <si>
    <t>안면읍 중장리 615</t>
  </si>
  <si>
    <t>고남면 고남리1256-51</t>
  </si>
  <si>
    <t>태안읍 다락미 2길 44</t>
  </si>
  <si>
    <t>태안읍 다락미 1길 4</t>
  </si>
  <si>
    <t>태안읍 중앙로 115</t>
  </si>
  <si>
    <t>태안읍 다락미 4길 27</t>
  </si>
  <si>
    <t>근흥면 근흥로 690</t>
  </si>
  <si>
    <t>안면읍 조운막터길 43</t>
  </si>
  <si>
    <t>남면 진산리 산4-3</t>
  </si>
  <si>
    <t>남면 원청리 502-12</t>
  </si>
  <si>
    <t>남면 당암리 980-1</t>
  </si>
  <si>
    <t>안면읍 창기리 565-1</t>
  </si>
  <si>
    <t>태안읍 도내리 561-11</t>
  </si>
  <si>
    <t>안면읍 장터로 126-7</t>
  </si>
  <si>
    <t>원북면 상리길 23</t>
  </si>
  <si>
    <t>태안읍 경이정6길 23</t>
  </si>
  <si>
    <t>남면 한바위길 54-5</t>
  </si>
  <si>
    <t>남면 몽산리 686-25</t>
  </si>
  <si>
    <t>소원면 모항리 1097-15</t>
  </si>
  <si>
    <t>원북면 청산리 87-15</t>
  </si>
  <si>
    <t>안면읍 황도리 31-6</t>
  </si>
  <si>
    <t>남면 신온리 994</t>
  </si>
  <si>
    <t>소원면 의항리 978-82</t>
  </si>
  <si>
    <t>고남면 고남리 26-6</t>
  </si>
  <si>
    <t>고남면 고남리 334-66</t>
  </si>
  <si>
    <t>이원면 내리 41-8</t>
  </si>
  <si>
    <t>태안읍 남문리 산 3-10(태안초뒷편)</t>
  </si>
  <si>
    <t>태안읍 산후리 산 218(신동아아파트)</t>
  </si>
  <si>
    <t>태안읍 동문리 산5(태을암인근등산로)</t>
  </si>
  <si>
    <t>태안읍 독샘로 73</t>
  </si>
  <si>
    <t>태안읍 중앙로 45</t>
  </si>
  <si>
    <t>CCTV 모델명</t>
    <phoneticPr fontId="25" type="noConversion"/>
  </si>
  <si>
    <t>제조사</t>
    <phoneticPr fontId="25" type="noConversion"/>
  </si>
  <si>
    <t>화소수</t>
    <phoneticPr fontId="25" type="noConversion"/>
  </si>
  <si>
    <t>IRMP2</t>
  </si>
  <si>
    <t>PIB-H2010TIR</t>
  </si>
  <si>
    <t>STH-900</t>
  </si>
  <si>
    <t>tcs-400(1)</t>
  </si>
  <si>
    <t>TCAM-530</t>
  </si>
  <si>
    <t>TCS-300</t>
  </si>
  <si>
    <t>TCAM-570X18HIR</t>
  </si>
  <si>
    <t>TCAM-5311BIR</t>
  </si>
  <si>
    <t>SPE-400(1)</t>
  </si>
  <si>
    <t>SPE-400(3)</t>
  </si>
  <si>
    <t>SPE-400(4)</t>
  </si>
  <si>
    <t>SNO-5080</t>
  </si>
  <si>
    <t>SND-508F</t>
  </si>
  <si>
    <t>Tcam540-x18h</t>
  </si>
  <si>
    <t>s-160(1)</t>
  </si>
  <si>
    <t>tcs-200</t>
  </si>
  <si>
    <t>PTI-403N</t>
  </si>
  <si>
    <t>Tcam-570H18</t>
  </si>
  <si>
    <t>PTI-503N</t>
  </si>
  <si>
    <t>SNO-7080R</t>
  </si>
  <si>
    <t>sb-200x20ir</t>
  </si>
  <si>
    <t>TCAM-P3220CSIR</t>
  </si>
  <si>
    <t>삼성SNP-6200RH</t>
  </si>
  <si>
    <t>SNO-7084R</t>
  </si>
  <si>
    <t>DAHUA</t>
  </si>
  <si>
    <t>APPRO LAMCAM</t>
  </si>
  <si>
    <t>TN-P3220CTIR</t>
  </si>
  <si>
    <t>SNP-6030RH</t>
  </si>
  <si>
    <t>HW-130</t>
  </si>
  <si>
    <t>SNP_6320RH</t>
  </si>
  <si>
    <t>SCN-200P30UIR</t>
  </si>
  <si>
    <t>SCN-550IF</t>
  </si>
  <si>
    <t>TR-B222R</t>
  </si>
  <si>
    <t>영국전자</t>
  </si>
  <si>
    <t>셀링스</t>
  </si>
  <si>
    <t>투루엔</t>
  </si>
  <si>
    <t>삼성</t>
  </si>
  <si>
    <t>하니웰</t>
  </si>
  <si>
    <t>크립토텔레콤</t>
  </si>
  <si>
    <t>나인정보</t>
  </si>
  <si>
    <t>Zytec</t>
  </si>
  <si>
    <t>POROBE</t>
  </si>
  <si>
    <t>자이텍</t>
  </si>
  <si>
    <t>두원전자통신</t>
  </si>
  <si>
    <t>LUTECH</t>
  </si>
  <si>
    <t>센텍</t>
  </si>
  <si>
    <t>PTZ</t>
    <phoneticPr fontId="25" type="noConversion"/>
  </si>
  <si>
    <t>스피드돔</t>
    <phoneticPr fontId="23" type="noConversion"/>
  </si>
  <si>
    <t>안전총괄과</t>
  </si>
  <si>
    <t>민원봉사과</t>
  </si>
  <si>
    <t>환경산림과</t>
  </si>
  <si>
    <t>주민복지과</t>
  </si>
  <si>
    <t>경찰서</t>
  </si>
  <si>
    <t>백화초검지-3</t>
    <phoneticPr fontId="23" type="noConversion"/>
  </si>
  <si>
    <t>36.754500</t>
  </si>
  <si>
    <t>126.298374</t>
  </si>
  <si>
    <t>36.755181</t>
  </si>
  <si>
    <t>126.294275</t>
  </si>
  <si>
    <t>36.900946</t>
  </si>
  <si>
    <t>36.873628</t>
  </si>
  <si>
    <t>36.758768</t>
  </si>
  <si>
    <t>126.29673</t>
  </si>
  <si>
    <t>126.29654</t>
  </si>
  <si>
    <t>36.891955</t>
  </si>
  <si>
    <t>36.896945</t>
  </si>
  <si>
    <t>36.899613</t>
  </si>
  <si>
    <t>36.838627</t>
  </si>
  <si>
    <t>36.836484</t>
  </si>
  <si>
    <t>36.839995</t>
  </si>
  <si>
    <t>36.785987</t>
  </si>
  <si>
    <t>36.784854</t>
  </si>
  <si>
    <t>36.789544</t>
  </si>
  <si>
    <t>36.670834</t>
  </si>
  <si>
    <t>36.669610</t>
  </si>
  <si>
    <t>36.673036</t>
  </si>
  <si>
    <t>36.694324</t>
  </si>
  <si>
    <t>36.694511</t>
  </si>
  <si>
    <t>36.496970</t>
  </si>
  <si>
    <t>36.488307</t>
  </si>
  <si>
    <t>36.585047</t>
  </si>
  <si>
    <t>36.586173</t>
  </si>
  <si>
    <t>36.786056</t>
  </si>
  <si>
    <t>36.670836</t>
  </si>
  <si>
    <t>36.751401</t>
  </si>
  <si>
    <t>36.831315</t>
  </si>
  <si>
    <t>36.600014</t>
  </si>
  <si>
    <t>36.615768</t>
  </si>
  <si>
    <t>36.803458</t>
  </si>
  <si>
    <t>36.424859</t>
  </si>
  <si>
    <t>36.399285</t>
  </si>
  <si>
    <t>36.966557</t>
  </si>
  <si>
    <t>36.756855</t>
  </si>
  <si>
    <t>36.760471</t>
  </si>
  <si>
    <t>36.778081</t>
  </si>
  <si>
    <t>36.766602</t>
  </si>
  <si>
    <t>36.763427</t>
  </si>
  <si>
    <t>36.765892</t>
  </si>
  <si>
    <t>126.298901</t>
    <phoneticPr fontId="23" type="noConversion"/>
  </si>
  <si>
    <t>36.756072</t>
  </si>
  <si>
    <t>36.7587688</t>
  </si>
  <si>
    <t>36.515554</t>
  </si>
  <si>
    <t>36.753939</t>
  </si>
  <si>
    <t>126.206118</t>
  </si>
  <si>
    <t>126.210184</t>
  </si>
  <si>
    <t>126.203339</t>
  </si>
  <si>
    <t>126.204979</t>
  </si>
  <si>
    <t>126.187284</t>
  </si>
  <si>
    <t>126.181974</t>
  </si>
  <si>
    <t>126.190775</t>
  </si>
  <si>
    <t>126.143118</t>
  </si>
  <si>
    <t>126.140892</t>
  </si>
  <si>
    <t>126.144772</t>
  </si>
  <si>
    <t>126.286130</t>
  </si>
  <si>
    <t>126.286955</t>
  </si>
  <si>
    <t>126.283678</t>
  </si>
  <si>
    <t>126.208179</t>
  </si>
  <si>
    <t>126.210365</t>
  </si>
  <si>
    <t>126.335899</t>
  </si>
  <si>
    <t>126.336243</t>
  </si>
  <si>
    <t>126.315769</t>
  </si>
  <si>
    <t>126.318892</t>
  </si>
  <si>
    <t>126.143092</t>
  </si>
  <si>
    <t>126.273686</t>
  </si>
  <si>
    <t>126.126449</t>
  </si>
  <si>
    <t>126.311628</t>
  </si>
  <si>
    <t>126.384464</t>
  </si>
  <si>
    <t>126.288442</t>
  </si>
  <si>
    <t>126.145025</t>
  </si>
  <si>
    <t>126.432202</t>
  </si>
  <si>
    <t>126.426841</t>
  </si>
  <si>
    <t>126.305411</t>
  </si>
  <si>
    <t>126.312211</t>
  </si>
  <si>
    <t>126.295358</t>
  </si>
  <si>
    <t>126.291730</t>
  </si>
  <si>
    <t>126.308793</t>
  </si>
  <si>
    <t>126.310566</t>
  </si>
  <si>
    <t>126.296833</t>
  </si>
  <si>
    <t>126.293828</t>
  </si>
  <si>
    <t>126.295934</t>
  </si>
  <si>
    <t>126.296063</t>
  </si>
  <si>
    <t>126.295925</t>
  </si>
  <si>
    <t>126.307418</t>
  </si>
  <si>
    <t>126.307342</t>
  </si>
  <si>
    <t>126.307479</t>
  </si>
  <si>
    <t>126.295839</t>
  </si>
  <si>
    <t>126.295830</t>
  </si>
  <si>
    <t>126.291708</t>
  </si>
  <si>
    <t>126.290745</t>
  </si>
  <si>
    <t>126.290443</t>
  </si>
  <si>
    <t>126.290463</t>
  </si>
  <si>
    <t>126.286900</t>
  </si>
  <si>
    <t>126.290160</t>
  </si>
  <si>
    <t>126.290222</t>
  </si>
  <si>
    <t>126.294758</t>
  </si>
  <si>
    <t>126.294350</t>
  </si>
  <si>
    <t>126.294333</t>
  </si>
  <si>
    <t>126.294371</t>
  </si>
  <si>
    <t>126.303107</t>
  </si>
  <si>
    <t>126.303052</t>
  </si>
  <si>
    <t>126.345966</t>
  </si>
  <si>
    <t>126.298799</t>
  </si>
  <si>
    <t>126.298867</t>
  </si>
  <si>
    <t>126.298827</t>
  </si>
  <si>
    <t>126.298931</t>
  </si>
  <si>
    <t>126.299225</t>
  </si>
  <si>
    <t>126.298748</t>
  </si>
  <si>
    <t>126.298864</t>
  </si>
  <si>
    <t>126.298830</t>
  </si>
  <si>
    <t>126.299505</t>
  </si>
  <si>
    <t>126.299690</t>
  </si>
  <si>
    <t>126.299432</t>
  </si>
  <si>
    <t>126.298454</t>
  </si>
  <si>
    <t>126.298543</t>
  </si>
  <si>
    <t>126.298560</t>
  </si>
  <si>
    <t>126.298584</t>
  </si>
  <si>
    <t>126.298602</t>
  </si>
  <si>
    <t>126.299026</t>
  </si>
  <si>
    <t>126.298954</t>
  </si>
  <si>
    <t>126.298976</t>
  </si>
  <si>
    <t>126.299142</t>
  </si>
  <si>
    <t>126.299265</t>
  </si>
  <si>
    <t>126.298581</t>
  </si>
  <si>
    <t>126.298557</t>
  </si>
  <si>
    <t>126.298510</t>
  </si>
  <si>
    <t>126.298459</t>
  </si>
  <si>
    <t>126.297699</t>
  </si>
  <si>
    <t>126.297674</t>
  </si>
  <si>
    <t>126.297510</t>
  </si>
  <si>
    <t>126.297746</t>
  </si>
  <si>
    <t>126.296557</t>
  </si>
  <si>
    <t>126.297694</t>
  </si>
  <si>
    <t>126.297141</t>
  </si>
  <si>
    <t>126.296906</t>
  </si>
  <si>
    <t>126.295299</t>
  </si>
  <si>
    <t>126.296993</t>
  </si>
  <si>
    <t>126.295305</t>
  </si>
  <si>
    <t>126.295954</t>
  </si>
  <si>
    <t>126.295851</t>
  </si>
  <si>
    <t>126.296028</t>
  </si>
  <si>
    <t>126.295988</t>
  </si>
  <si>
    <t>126.296158</t>
  </si>
  <si>
    <t>126.297182</t>
  </si>
  <si>
    <t>126.295215</t>
  </si>
  <si>
    <t>126.295699</t>
  </si>
  <si>
    <t>126.295511</t>
  </si>
  <si>
    <t>126.295530</t>
  </si>
  <si>
    <t>126.295667</t>
  </si>
  <si>
    <t>126.296104</t>
  </si>
  <si>
    <t>126.296122</t>
  </si>
  <si>
    <t>126.296796</t>
  </si>
  <si>
    <t>126.175123</t>
  </si>
  <si>
    <t>126.174952</t>
  </si>
  <si>
    <t>126.175413</t>
  </si>
  <si>
    <t>126.175252</t>
  </si>
  <si>
    <t>126.310879</t>
  </si>
  <si>
    <t>126.310891</t>
  </si>
  <si>
    <t>126.310865</t>
  </si>
  <si>
    <t>126.338121</t>
  </si>
  <si>
    <t>126.338021</t>
  </si>
  <si>
    <t>126.338195</t>
  </si>
  <si>
    <t>126.348888</t>
  </si>
  <si>
    <t>126.349107</t>
  </si>
  <si>
    <t>126.348694</t>
  </si>
  <si>
    <t>126.167664</t>
  </si>
  <si>
    <t>126.136645</t>
  </si>
  <si>
    <t>126.136699</t>
  </si>
  <si>
    <t>126.136433</t>
  </si>
  <si>
    <t>126.136420</t>
  </si>
  <si>
    <t>126.404351</t>
  </si>
  <si>
    <t>126.258670</t>
  </si>
  <si>
    <t>126.259051</t>
  </si>
  <si>
    <t>126.258645</t>
  </si>
  <si>
    <t>126.259327</t>
  </si>
  <si>
    <t>126.259518</t>
  </si>
  <si>
    <t>126.346200</t>
  </si>
  <si>
    <t>126.346134</t>
  </si>
  <si>
    <t>126.228374</t>
  </si>
  <si>
    <t>126.229505</t>
  </si>
  <si>
    <t>126.227412</t>
  </si>
  <si>
    <t>126.194006</t>
  </si>
  <si>
    <t>126.193897</t>
  </si>
  <si>
    <t>126.194032</t>
  </si>
  <si>
    <t>126.279195</t>
  </si>
  <si>
    <t>126.279156</t>
  </si>
  <si>
    <t>126.279288</t>
  </si>
  <si>
    <t>126.279238</t>
  </si>
  <si>
    <t>126.243180</t>
  </si>
  <si>
    <t>126.249876</t>
  </si>
  <si>
    <t>126.256840</t>
  </si>
  <si>
    <t>126.305071</t>
  </si>
  <si>
    <t>126.306127</t>
  </si>
  <si>
    <t>126.301449</t>
  </si>
  <si>
    <t>126.299668</t>
  </si>
  <si>
    <t>126.298011</t>
  </si>
  <si>
    <t>126.292562</t>
  </si>
  <si>
    <t>126.292846</t>
  </si>
  <si>
    <t>126.140081</t>
  </si>
  <si>
    <t>126.140031</t>
  </si>
  <si>
    <t>126.140170</t>
  </si>
  <si>
    <t>126.312308</t>
  </si>
  <si>
    <t>126.312178</t>
  </si>
  <si>
    <t>126.312403</t>
  </si>
  <si>
    <t>126.303104</t>
  </si>
  <si>
    <t>126.302267</t>
  </si>
  <si>
    <t>126.303906</t>
  </si>
  <si>
    <t>126.294765</t>
  </si>
  <si>
    <t>126.298723</t>
  </si>
  <si>
    <t>126.302768</t>
  </si>
  <si>
    <t>126.299406</t>
  </si>
  <si>
    <t>126.301188</t>
  </si>
  <si>
    <t>126.296200</t>
  </si>
  <si>
    <t>126.296181</t>
  </si>
  <si>
    <t>126.296937</t>
  </si>
  <si>
    <t>126.296918</t>
  </si>
  <si>
    <t>126.296149</t>
  </si>
  <si>
    <t>126.296073</t>
  </si>
  <si>
    <t>126.295935</t>
  </si>
  <si>
    <t>126.296345</t>
  </si>
  <si>
    <t>126.296155</t>
  </si>
  <si>
    <t>126.299171</t>
  </si>
  <si>
    <t>126.299157</t>
  </si>
  <si>
    <t>126.299354</t>
  </si>
  <si>
    <t>126.299478</t>
  </si>
  <si>
    <t>126.302119</t>
  </si>
  <si>
    <t>126.302157</t>
  </si>
  <si>
    <t>126.302413</t>
  </si>
  <si>
    <t>126.302337</t>
  </si>
  <si>
    <t>126.297438</t>
  </si>
  <si>
    <t>126.296721</t>
  </si>
  <si>
    <t>126.296079</t>
  </si>
  <si>
    <t>126.296567</t>
  </si>
  <si>
    <t>126.296306</t>
  </si>
  <si>
    <t>126.297429</t>
  </si>
  <si>
    <t>126.297236</t>
  </si>
  <si>
    <t>126.297422</t>
  </si>
  <si>
    <t>126.297291</t>
  </si>
  <si>
    <t>126.296670</t>
  </si>
  <si>
    <t>126.298677</t>
  </si>
  <si>
    <t>126.312157</t>
  </si>
  <si>
    <t>126.312245</t>
  </si>
  <si>
    <t>126.344664</t>
  </si>
  <si>
    <t>126.344685</t>
  </si>
  <si>
    <t>126.344796</t>
  </si>
  <si>
    <t>126.344708</t>
  </si>
  <si>
    <t>126.315105</t>
  </si>
  <si>
    <t>126.314721</t>
  </si>
  <si>
    <t>126.314128</t>
  </si>
  <si>
    <t>126.314520</t>
  </si>
  <si>
    <t>126.313636</t>
  </si>
  <si>
    <t>126.287790</t>
  </si>
  <si>
    <t>126.258213</t>
  </si>
  <si>
    <t>126.269103</t>
  </si>
  <si>
    <t>126.335520</t>
  </si>
  <si>
    <t>126.336394</t>
  </si>
  <si>
    <t>126.288707</t>
  </si>
  <si>
    <t>126.305489</t>
  </si>
  <si>
    <t>126.137640</t>
  </si>
  <si>
    <t>126.315021</t>
  </si>
  <si>
    <t>126.193935</t>
  </si>
  <si>
    <t>126.134493</t>
  </si>
  <si>
    <t>126.329733</t>
  </si>
  <si>
    <t>126.150196</t>
  </si>
  <si>
    <t>126.427690</t>
  </si>
  <si>
    <t>126.276077</t>
  </si>
  <si>
    <t>126.273295</t>
  </si>
  <si>
    <t>126.205064</t>
  </si>
  <si>
    <t>126.358122</t>
  </si>
  <si>
    <t>126.334430</t>
  </si>
  <si>
    <t>126.334459</t>
  </si>
  <si>
    <t>126.334552</t>
  </si>
  <si>
    <t>126.334579</t>
  </si>
  <si>
    <t>126.131726</t>
  </si>
  <si>
    <t>126.131812</t>
  </si>
  <si>
    <t>126.131677</t>
  </si>
  <si>
    <t>126.227123</t>
  </si>
  <si>
    <t>126.227100</t>
  </si>
  <si>
    <t>126.293848</t>
  </si>
  <si>
    <t>126.300022</t>
  </si>
  <si>
    <t>126.299946</t>
  </si>
  <si>
    <t>126.299961</t>
  </si>
  <si>
    <t>126.300094</t>
  </si>
  <si>
    <t>126.300101</t>
  </si>
  <si>
    <t>126.298128</t>
  </si>
  <si>
    <t>126.298069</t>
  </si>
  <si>
    <t>126.298043</t>
  </si>
  <si>
    <t>126.298145</t>
  </si>
  <si>
    <t>126.298947</t>
  </si>
  <si>
    <t>126.298819</t>
  </si>
  <si>
    <t>126.345401</t>
  </si>
  <si>
    <t>126.345311</t>
  </si>
  <si>
    <t>126.345375</t>
  </si>
  <si>
    <t>126.345354</t>
  </si>
  <si>
    <t>126.345418</t>
  </si>
  <si>
    <t>126.320542</t>
  </si>
  <si>
    <t>126.319783</t>
  </si>
  <si>
    <t>126.319758</t>
  </si>
  <si>
    <t>126.299565</t>
  </si>
  <si>
    <t>126.299632</t>
  </si>
  <si>
    <t>126.299529</t>
  </si>
  <si>
    <t>126.299497</t>
  </si>
  <si>
    <t>126.299602</t>
  </si>
  <si>
    <t>126.247333</t>
  </si>
  <si>
    <t>126.346834</t>
  </si>
  <si>
    <t>126.346796</t>
  </si>
  <si>
    <t>126.371478</t>
  </si>
  <si>
    <t>126.312290</t>
  </si>
  <si>
    <t>126.312756</t>
  </si>
  <si>
    <t>126.312341</t>
  </si>
  <si>
    <t>126.313008</t>
  </si>
  <si>
    <t>126.312786</t>
  </si>
  <si>
    <t>126.312725</t>
  </si>
  <si>
    <t>126.312801</t>
  </si>
  <si>
    <t>126.312287</t>
  </si>
  <si>
    <t>126.312424</t>
  </si>
  <si>
    <t>126.312438</t>
  </si>
  <si>
    <t>126.312446</t>
  </si>
  <si>
    <t>126.312280</t>
  </si>
  <si>
    <t>126.312183</t>
  </si>
  <si>
    <t>126.293611</t>
  </si>
  <si>
    <t>126.293580</t>
  </si>
  <si>
    <t>126.293652</t>
  </si>
  <si>
    <t>126.293618</t>
  </si>
  <si>
    <t>126.299475</t>
  </si>
  <si>
    <t>126.299518</t>
  </si>
  <si>
    <t>126.293826</t>
  </si>
  <si>
    <t>126.293890</t>
  </si>
  <si>
    <t>126.293860</t>
  </si>
  <si>
    <t>126.303748</t>
  </si>
  <si>
    <t>126.303709</t>
  </si>
  <si>
    <t>126.303651</t>
  </si>
  <si>
    <t>126.303636</t>
  </si>
  <si>
    <t>126.298009</t>
  </si>
  <si>
    <t>126.297915</t>
  </si>
  <si>
    <t>126.297930</t>
  </si>
  <si>
    <t>126.298070</t>
  </si>
  <si>
    <t>126.299832</t>
  </si>
  <si>
    <t>126.299893</t>
  </si>
  <si>
    <t>126.345864</t>
  </si>
  <si>
    <t>126.143752</t>
  </si>
  <si>
    <t>126.142702</t>
  </si>
  <si>
    <t>126.147536</t>
  </si>
  <si>
    <t>126.138133</t>
  </si>
  <si>
    <t>126.289163</t>
  </si>
  <si>
    <t>126.287034</t>
  </si>
  <si>
    <t>126.286977</t>
  </si>
  <si>
    <t>126.286924</t>
  </si>
  <si>
    <t>126.287044</t>
  </si>
  <si>
    <t>126.287000</t>
  </si>
  <si>
    <t>126.173329</t>
  </si>
  <si>
    <t>126.173248</t>
  </si>
  <si>
    <t>126.173427</t>
  </si>
  <si>
    <t>126.173352</t>
  </si>
  <si>
    <t>126.385192</t>
  </si>
  <si>
    <t>126.385262</t>
  </si>
  <si>
    <t>126.385187</t>
  </si>
  <si>
    <t>126.385086</t>
  </si>
  <si>
    <t>126.298752</t>
  </si>
  <si>
    <t>126.298767</t>
  </si>
  <si>
    <t>126.298746</t>
  </si>
  <si>
    <t>126.298757</t>
  </si>
  <si>
    <t>126.298750</t>
  </si>
  <si>
    <t>126.303581</t>
  </si>
  <si>
    <t>126.303400</t>
  </si>
  <si>
    <t>126.303466</t>
  </si>
  <si>
    <t>126.303383</t>
  </si>
  <si>
    <t>126.303443</t>
  </si>
  <si>
    <t>126.303492</t>
  </si>
  <si>
    <t>126.303570</t>
  </si>
  <si>
    <t>126.303543</t>
  </si>
  <si>
    <t>126.301376</t>
  </si>
  <si>
    <t>126.301560</t>
  </si>
  <si>
    <t>126.301192</t>
  </si>
  <si>
    <t>126.301461</t>
  </si>
  <si>
    <t>126.306621</t>
  </si>
  <si>
    <t>126.306325</t>
  </si>
  <si>
    <t>126.306462</t>
  </si>
  <si>
    <t>126.230356</t>
  </si>
  <si>
    <t>126.230333</t>
  </si>
  <si>
    <t>126.230389</t>
  </si>
  <si>
    <t>126.353448</t>
  </si>
  <si>
    <t>126.353339</t>
  </si>
  <si>
    <t>126.353502</t>
  </si>
  <si>
    <t>126.353582</t>
  </si>
  <si>
    <t>126.136894</t>
  </si>
  <si>
    <t>126.136589</t>
  </si>
  <si>
    <t>126.137095</t>
  </si>
  <si>
    <t>126.136879</t>
  </si>
  <si>
    <t>126.274291</t>
  </si>
  <si>
    <t>126.274049</t>
  </si>
  <si>
    <t>126.273891</t>
  </si>
  <si>
    <t>126.273691</t>
  </si>
  <si>
    <t>126.316918</t>
  </si>
  <si>
    <t>126.317085</t>
  </si>
  <si>
    <t>126.316813</t>
  </si>
  <si>
    <t>126.316964</t>
  </si>
  <si>
    <t>126.286897</t>
  </si>
  <si>
    <t>126.308633</t>
  </si>
  <si>
    <t>126.356050</t>
  </si>
  <si>
    <t>126.324092</t>
  </si>
  <si>
    <t>126.328023</t>
  </si>
  <si>
    <t>126.333191</t>
  </si>
  <si>
    <t>126.290988</t>
  </si>
  <si>
    <t>126.291151</t>
  </si>
  <si>
    <t>126.346291</t>
  </si>
  <si>
    <t>126.346140</t>
  </si>
  <si>
    <t>126.346197</t>
  </si>
  <si>
    <t>126.346133</t>
  </si>
  <si>
    <t>126.257474</t>
  </si>
  <si>
    <t>126.257438</t>
  </si>
  <si>
    <t>126.257619</t>
  </si>
  <si>
    <t>126.257623</t>
  </si>
  <si>
    <t>126.427055</t>
  </si>
  <si>
    <t>126.426759</t>
  </si>
  <si>
    <t>126.426846</t>
  </si>
  <si>
    <t>126.140457</t>
  </si>
  <si>
    <t>126.140403</t>
  </si>
  <si>
    <t>126.140525</t>
  </si>
  <si>
    <t>126.239935</t>
  </si>
  <si>
    <t>126.239744</t>
  </si>
  <si>
    <t>126.239964</t>
  </si>
  <si>
    <t>126.240153</t>
  </si>
  <si>
    <t>126.304057</t>
  </si>
  <si>
    <t>126.303876</t>
  </si>
  <si>
    <t>126.303855</t>
  </si>
  <si>
    <t>126.296301</t>
  </si>
  <si>
    <t>126.296276</t>
  </si>
  <si>
    <t>126.296351</t>
  </si>
  <si>
    <t>126.296478</t>
  </si>
  <si>
    <t>126.296528</t>
  </si>
  <si>
    <t>126.299279</t>
  </si>
  <si>
    <t>126.299230</t>
  </si>
  <si>
    <t>126.299227</t>
  </si>
  <si>
    <t>126.295037</t>
  </si>
  <si>
    <t>126.295100</t>
  </si>
  <si>
    <t>126.295052</t>
  </si>
  <si>
    <t>126.294433</t>
  </si>
  <si>
    <t>126.294488</t>
  </si>
  <si>
    <t>126.256954</t>
  </si>
  <si>
    <t>126.265326</t>
  </si>
  <si>
    <t>126.265438</t>
  </si>
  <si>
    <t>126.195133</t>
  </si>
  <si>
    <t>126.195189</t>
  </si>
  <si>
    <t>126.195150</t>
  </si>
  <si>
    <t>126.333592</t>
  </si>
  <si>
    <t>126.333661</t>
  </si>
  <si>
    <t>126.313847</t>
  </si>
  <si>
    <t>126.299233</t>
  </si>
  <si>
    <t>126.296331</t>
  </si>
  <si>
    <t>126.295141</t>
  </si>
  <si>
    <t>126.294441</t>
  </si>
  <si>
    <t>126.265444</t>
  </si>
  <si>
    <t>126.195175</t>
  </si>
  <si>
    <t>126.333719</t>
  </si>
  <si>
    <t>126.333706</t>
  </si>
  <si>
    <t>126.411351</t>
  </si>
  <si>
    <t>126.411299</t>
  </si>
  <si>
    <t>126.415931</t>
  </si>
  <si>
    <t>126.415896</t>
  </si>
  <si>
    <t>126.415842</t>
  </si>
  <si>
    <t>126.355361</t>
  </si>
  <si>
    <t>126.355634</t>
  </si>
  <si>
    <t>126.355170</t>
  </si>
  <si>
    <t>126.133615</t>
  </si>
  <si>
    <t>126.133901</t>
  </si>
  <si>
    <t>126.307470</t>
    <phoneticPr fontId="23" type="noConversion"/>
  </si>
  <si>
    <t>126.290770</t>
    <phoneticPr fontId="23" type="noConversion"/>
  </si>
  <si>
    <t>126.299900</t>
    <phoneticPr fontId="23" type="noConversion"/>
  </si>
  <si>
    <t>126.303700</t>
    <phoneticPr fontId="23" type="noConversion"/>
  </si>
  <si>
    <t>126.297980</t>
    <phoneticPr fontId="23" type="noConversion"/>
  </si>
  <si>
    <t>126.293710</t>
    <phoneticPr fontId="23" type="noConversion"/>
  </si>
  <si>
    <t>126.299500</t>
    <phoneticPr fontId="23" type="noConversion"/>
  </si>
  <si>
    <t>126.345950</t>
    <phoneticPr fontId="23" type="noConversion"/>
  </si>
  <si>
    <t>126.212806</t>
    <phoneticPr fontId="23" type="noConversion"/>
  </si>
  <si>
    <t>36.758053</t>
  </si>
  <si>
    <t>36.758090</t>
  </si>
  <si>
    <t>36.758105</t>
  </si>
  <si>
    <t>36.751916</t>
  </si>
  <si>
    <t>36.751954</t>
  </si>
  <si>
    <t>36.751914</t>
  </si>
  <si>
    <t>36.75186</t>
  </si>
  <si>
    <t>36.758091</t>
  </si>
  <si>
    <t>36.75804</t>
  </si>
  <si>
    <t>36.760053</t>
  </si>
  <si>
    <t>36.757386</t>
  </si>
  <si>
    <t>36.757422</t>
  </si>
  <si>
    <t>36.757973</t>
  </si>
  <si>
    <t>36.757957</t>
  </si>
  <si>
    <t>36.758321</t>
  </si>
  <si>
    <t>36.757581</t>
  </si>
  <si>
    <t>36.757544</t>
  </si>
  <si>
    <t>36.753523</t>
  </si>
  <si>
    <t>36.937360</t>
  </si>
  <si>
    <t>36.937344</t>
  </si>
  <si>
    <t>36.937346</t>
  </si>
  <si>
    <t>36.966699</t>
  </si>
  <si>
    <t>36.516514</t>
  </si>
  <si>
    <t>36.752170</t>
  </si>
  <si>
    <t>36.752172</t>
  </si>
  <si>
    <t>36.752102</t>
  </si>
  <si>
    <t>36.752121</t>
  </si>
  <si>
    <t>36.752716</t>
  </si>
  <si>
    <t>36.752482</t>
  </si>
  <si>
    <t>36.752466</t>
  </si>
  <si>
    <t>36.752402</t>
  </si>
  <si>
    <t>36.752408</t>
  </si>
  <si>
    <t>36.752354</t>
  </si>
  <si>
    <t>36.751955</t>
  </si>
  <si>
    <t>36.752245</t>
  </si>
  <si>
    <t>36.752220</t>
  </si>
  <si>
    <t>36.751921</t>
  </si>
  <si>
    <t>36.751956</t>
  </si>
  <si>
    <t>36.751619</t>
  </si>
  <si>
    <t>36.752114</t>
  </si>
  <si>
    <t>36.752020</t>
  </si>
  <si>
    <t>36.752036</t>
  </si>
  <si>
    <t>36.752065</t>
  </si>
  <si>
    <t>36.751806</t>
  </si>
  <si>
    <t>36.751848</t>
  </si>
  <si>
    <t>36.751618</t>
  </si>
  <si>
    <t>36.751384</t>
  </si>
  <si>
    <t>36.751310</t>
  </si>
  <si>
    <t>36.751380</t>
  </si>
  <si>
    <t>36.752880</t>
  </si>
  <si>
    <t>36.752872</t>
  </si>
  <si>
    <t>36.753280</t>
  </si>
  <si>
    <t>36.753052</t>
  </si>
  <si>
    <t>36.753442</t>
  </si>
  <si>
    <t>36.752990</t>
  </si>
  <si>
    <t>36.752895</t>
  </si>
  <si>
    <t>36.753129</t>
  </si>
  <si>
    <t>36.753241</t>
  </si>
  <si>
    <t>36.753405</t>
  </si>
  <si>
    <t>36.753270</t>
  </si>
  <si>
    <t>36.753349</t>
  </si>
  <si>
    <t>36.753449</t>
  </si>
  <si>
    <t>36.753694</t>
  </si>
  <si>
    <t>36.753603</t>
  </si>
  <si>
    <t>36.753434</t>
  </si>
  <si>
    <t>36.753505</t>
  </si>
  <si>
    <t>36.753104</t>
  </si>
  <si>
    <t>36.753389</t>
  </si>
  <si>
    <t>36.753565</t>
  </si>
  <si>
    <t>36.753823</t>
  </si>
  <si>
    <t>36.753870</t>
  </si>
  <si>
    <t>36.753533</t>
  </si>
  <si>
    <t>36.754039</t>
  </si>
  <si>
    <t>36.754087</t>
  </si>
  <si>
    <t>36.753025</t>
  </si>
  <si>
    <t>36.693551</t>
  </si>
  <si>
    <t>36.693481</t>
  </si>
  <si>
    <t>36.693662</t>
  </si>
  <si>
    <t>36.693611</t>
  </si>
  <si>
    <t>36.621424</t>
  </si>
  <si>
    <t>36.621282</t>
  </si>
  <si>
    <t>36.621652</t>
  </si>
  <si>
    <t>36.580013</t>
  </si>
  <si>
    <t>36.579869</t>
  </si>
  <si>
    <t>36.580235</t>
  </si>
  <si>
    <t>36.506693</t>
  </si>
  <si>
    <t>36.506742</t>
  </si>
  <si>
    <t>36.506637</t>
  </si>
  <si>
    <t>36.831613</t>
  </si>
  <si>
    <t>36.679874</t>
  </si>
  <si>
    <t>36.679762</t>
  </si>
  <si>
    <t>36.679784</t>
  </si>
  <si>
    <t>36.425506</t>
  </si>
  <si>
    <t>36.825199</t>
  </si>
  <si>
    <t>36.825465</t>
  </si>
  <si>
    <t>36.824861</t>
  </si>
  <si>
    <t>36.825618</t>
  </si>
  <si>
    <t>36.826191</t>
  </si>
  <si>
    <t>36.527592</t>
  </si>
  <si>
    <t>36.527432</t>
  </si>
  <si>
    <t>36.714183</t>
  </si>
  <si>
    <t>36.71361</t>
  </si>
  <si>
    <t>36.712474</t>
  </si>
  <si>
    <t>36.763076</t>
  </si>
  <si>
    <t>36.763042</t>
  </si>
  <si>
    <t>36.763022</t>
  </si>
  <si>
    <t>36.869717</t>
  </si>
  <si>
    <t>36.869637</t>
  </si>
  <si>
    <t>36.869731</t>
  </si>
  <si>
    <t>36.869650</t>
  </si>
  <si>
    <t>36.743692</t>
  </si>
  <si>
    <t>36.765210</t>
  </si>
  <si>
    <t>36.818846</t>
  </si>
  <si>
    <t>36.745740</t>
  </si>
  <si>
    <t>36.747977</t>
  </si>
  <si>
    <t>36.746983</t>
  </si>
  <si>
    <t>36.744717</t>
  </si>
  <si>
    <t>36.749030</t>
  </si>
  <si>
    <t>36.754519</t>
  </si>
  <si>
    <t>36.754065</t>
  </si>
  <si>
    <t>36.772327</t>
  </si>
  <si>
    <t>36.772284</t>
  </si>
  <si>
    <t>36.772336</t>
  </si>
  <si>
    <t>36.755427</t>
  </si>
  <si>
    <t>36.755494</t>
  </si>
  <si>
    <t>36.75543</t>
  </si>
  <si>
    <t>36.746903</t>
  </si>
  <si>
    <t>36.751303</t>
  </si>
  <si>
    <t>36.748136</t>
  </si>
  <si>
    <t>36.754319</t>
  </si>
  <si>
    <t>36.753224</t>
  </si>
  <si>
    <t>36.748345</t>
  </si>
  <si>
    <t>36.746670</t>
  </si>
  <si>
    <t>36.750159</t>
  </si>
  <si>
    <t>36.752855</t>
  </si>
  <si>
    <t>36.752823</t>
  </si>
  <si>
    <t>36.754002</t>
  </si>
  <si>
    <t>36.753970</t>
  </si>
  <si>
    <t>36.754254</t>
  </si>
  <si>
    <t>36.754470</t>
  </si>
  <si>
    <t>36.754261</t>
  </si>
  <si>
    <t>36.754408</t>
  </si>
  <si>
    <t>36.754366</t>
  </si>
  <si>
    <t>36.746941</t>
  </si>
  <si>
    <t>36.746650</t>
  </si>
  <si>
    <t>36.746863</t>
  </si>
  <si>
    <t>36.747056</t>
  </si>
  <si>
    <t>36.751485</t>
  </si>
  <si>
    <t>36.751313</t>
  </si>
  <si>
    <t>36.751349</t>
  </si>
  <si>
    <t>36.751533</t>
  </si>
  <si>
    <t>36.752173</t>
  </si>
  <si>
    <t>36.752527</t>
  </si>
  <si>
    <t>36.751690</t>
  </si>
  <si>
    <t>36.752211</t>
  </si>
  <si>
    <t>36.751612</t>
  </si>
  <si>
    <t>36.751934</t>
  </si>
  <si>
    <t>36.752457</t>
  </si>
  <si>
    <t>36.752598</t>
  </si>
  <si>
    <t>36.752226</t>
  </si>
  <si>
    <t>36.751734</t>
  </si>
  <si>
    <t>36.751656</t>
  </si>
  <si>
    <t>36.751689</t>
  </si>
  <si>
    <t>36.766967</t>
  </si>
  <si>
    <t>36.755447</t>
  </si>
  <si>
    <t>36.517227</t>
  </si>
  <si>
    <t>36.517379</t>
  </si>
  <si>
    <t>36.517279</t>
  </si>
  <si>
    <t>36.517314</t>
  </si>
  <si>
    <t>36.586244</t>
  </si>
  <si>
    <t>36.587014</t>
  </si>
  <si>
    <t>36.587808</t>
  </si>
  <si>
    <t>36.587288</t>
  </si>
  <si>
    <t>36.588121</t>
  </si>
  <si>
    <t>36.798861</t>
  </si>
  <si>
    <t>36.814527</t>
  </si>
  <si>
    <t>36.804033</t>
  </si>
  <si>
    <t>36.534038</t>
  </si>
  <si>
    <t>36.503349</t>
  </si>
  <si>
    <t>36.615116</t>
  </si>
  <si>
    <t>36.966561</t>
  </si>
  <si>
    <t>36.777436</t>
  </si>
  <si>
    <t>36.577117</t>
  </si>
  <si>
    <t>36.755912</t>
  </si>
  <si>
    <t>36.681643</t>
  </si>
  <si>
    <t>36.544395</t>
  </si>
  <si>
    <t>36.679997</t>
  </si>
  <si>
    <t>36.399749</t>
  </si>
  <si>
    <t>36.734969</t>
  </si>
  <si>
    <t>36.703463</t>
  </si>
  <si>
    <t>36.900798</t>
  </si>
  <si>
    <t>36.497066</t>
  </si>
  <si>
    <t>36.501969</t>
  </si>
  <si>
    <t>36.501805</t>
  </si>
  <si>
    <t>36.501890</t>
  </si>
  <si>
    <t>36.501992</t>
  </si>
  <si>
    <t>36.776217</t>
  </si>
  <si>
    <t>36.776297</t>
  </si>
  <si>
    <t>36.776343</t>
  </si>
  <si>
    <t>36.694366</t>
  </si>
  <si>
    <t>36.694445</t>
  </si>
  <si>
    <t>36.756369</t>
  </si>
  <si>
    <t>36.745986</t>
  </si>
  <si>
    <t>36.746009</t>
  </si>
  <si>
    <t>36.745939</t>
  </si>
  <si>
    <t>36.746032</t>
  </si>
  <si>
    <t>36.745962</t>
  </si>
  <si>
    <t>36.672995</t>
  </si>
  <si>
    <t>36.672976</t>
  </si>
  <si>
    <t>36.673048</t>
  </si>
  <si>
    <t>36.672947</t>
  </si>
  <si>
    <t>36.672735</t>
  </si>
  <si>
    <t>36.672811</t>
  </si>
  <si>
    <t>36.517991</t>
  </si>
  <si>
    <t>36.518098</t>
  </si>
  <si>
    <t>36.518112</t>
  </si>
  <si>
    <t>36.517932</t>
  </si>
  <si>
    <t>36.517916</t>
  </si>
  <si>
    <t>36.753143</t>
  </si>
  <si>
    <t>36.753551</t>
  </si>
  <si>
    <t>36.753521</t>
  </si>
  <si>
    <t>36.735608</t>
  </si>
  <si>
    <t>36.735737</t>
  </si>
  <si>
    <t>36.735597</t>
  </si>
  <si>
    <t>36.735672</t>
  </si>
  <si>
    <t>36.735665</t>
  </si>
  <si>
    <t>36.768735</t>
  </si>
  <si>
    <t>36.515619</t>
  </si>
  <si>
    <t>36.753957</t>
  </si>
  <si>
    <t>36.755114</t>
  </si>
  <si>
    <t>36.753943</t>
  </si>
  <si>
    <t>36.755107</t>
  </si>
  <si>
    <t>36.753614</t>
  </si>
  <si>
    <t>36.753586</t>
  </si>
  <si>
    <t>36.753693</t>
  </si>
  <si>
    <t>36.754041</t>
  </si>
  <si>
    <t>36.754644</t>
  </si>
  <si>
    <t>36.754605</t>
  </si>
  <si>
    <t>36.754722</t>
  </si>
  <si>
    <t>36.754197</t>
  </si>
  <si>
    <t>36.754334</t>
  </si>
  <si>
    <t>36.753993</t>
  </si>
  <si>
    <t>36.753986</t>
  </si>
  <si>
    <t>36.754000</t>
  </si>
  <si>
    <t>36.753976</t>
  </si>
  <si>
    <t>36.753154</t>
  </si>
  <si>
    <t>36.753047</t>
  </si>
  <si>
    <t>36.756410</t>
  </si>
  <si>
    <t>36.756375</t>
  </si>
  <si>
    <t>36.756343</t>
  </si>
  <si>
    <t>36.752135</t>
  </si>
  <si>
    <t>36.752193</t>
  </si>
  <si>
    <t>36.752113</t>
  </si>
  <si>
    <t>36.752186</t>
  </si>
  <si>
    <t>36.752221</t>
  </si>
  <si>
    <t>36.752183</t>
  </si>
  <si>
    <t>36.752103</t>
  </si>
  <si>
    <t>36.752137</t>
  </si>
  <si>
    <t>36.755830</t>
  </si>
  <si>
    <t>36.755759</t>
  </si>
  <si>
    <t>36.515583</t>
  </si>
  <si>
    <t>36.783847</t>
  </si>
  <si>
    <t>36.785734</t>
  </si>
  <si>
    <t>36.793689</t>
  </si>
  <si>
    <t>36.783497</t>
  </si>
  <si>
    <t>36.671928</t>
  </si>
  <si>
    <t>36.669633</t>
  </si>
  <si>
    <t>36.764805</t>
  </si>
  <si>
    <t>36.764775</t>
  </si>
  <si>
    <t>36.764794</t>
  </si>
  <si>
    <t>36.764756</t>
  </si>
  <si>
    <t>36.715289</t>
  </si>
  <si>
    <t>36.715275</t>
  </si>
  <si>
    <t>36.715308</t>
  </si>
  <si>
    <t>36.715262</t>
  </si>
  <si>
    <t>36.447478</t>
  </si>
  <si>
    <t>36.447445</t>
  </si>
  <si>
    <t>36.447440</t>
  </si>
  <si>
    <t>36.447503</t>
  </si>
  <si>
    <t>36.755232</t>
  </si>
  <si>
    <t>36.755581</t>
  </si>
  <si>
    <t>36.755212</t>
  </si>
  <si>
    <t>36.755320</t>
  </si>
  <si>
    <t>36.755157</t>
  </si>
  <si>
    <t>36.751569</t>
  </si>
  <si>
    <t>36.751691</t>
  </si>
  <si>
    <t>36.751630</t>
  </si>
  <si>
    <t>36.753815</t>
  </si>
  <si>
    <t>36.753605</t>
  </si>
  <si>
    <t>36.753867</t>
  </si>
  <si>
    <t>36.753715</t>
  </si>
  <si>
    <t>36.753812</t>
  </si>
  <si>
    <t>36.751960</t>
  </si>
  <si>
    <t>36.751997</t>
  </si>
  <si>
    <t>36.752018</t>
  </si>
  <si>
    <t>36.751836</t>
  </si>
  <si>
    <t>36.750898</t>
  </si>
  <si>
    <t>36.750792</t>
  </si>
  <si>
    <t>36.750921</t>
  </si>
  <si>
    <t>36.716005</t>
  </si>
  <si>
    <t>36.715874</t>
  </si>
  <si>
    <t>36.716149</t>
  </si>
  <si>
    <t>36.508719</t>
  </si>
  <si>
    <t>36.508782</t>
  </si>
  <si>
    <t>36.508812</t>
  </si>
  <si>
    <t>36.508705</t>
  </si>
  <si>
    <t>36.719857</t>
  </si>
  <si>
    <t>36.720089</t>
  </si>
  <si>
    <t>36.719980</t>
  </si>
  <si>
    <t>36.720173</t>
  </si>
  <si>
    <t>36.784980</t>
  </si>
  <si>
    <t>36.784745</t>
  </si>
  <si>
    <t>36.784568</t>
  </si>
  <si>
    <t>36.784382</t>
  </si>
  <si>
    <t>36.585889</t>
  </si>
  <si>
    <t>36.585980</t>
  </si>
  <si>
    <t>36.585823</t>
  </si>
  <si>
    <t>36.585797</t>
  </si>
  <si>
    <t>36.697154</t>
  </si>
  <si>
    <t>36.638184</t>
  </si>
  <si>
    <t>36.623709</t>
  </si>
  <si>
    <t>36.597777</t>
  </si>
  <si>
    <t>36.559296</t>
  </si>
  <si>
    <t>36.813162</t>
  </si>
  <si>
    <t>36.757077</t>
  </si>
  <si>
    <t>36.756979</t>
  </si>
  <si>
    <t>36.518040</t>
  </si>
  <si>
    <t>36.518085</t>
  </si>
  <si>
    <t>36.518074</t>
  </si>
  <si>
    <t>36.518033</t>
  </si>
  <si>
    <t>36.824230</t>
  </si>
  <si>
    <t>36.824375</t>
  </si>
  <si>
    <t>36.824537</t>
  </si>
  <si>
    <t>36.824388</t>
  </si>
  <si>
    <t>36.400883</t>
  </si>
  <si>
    <t>36.400699</t>
  </si>
  <si>
    <t>36.400679</t>
  </si>
  <si>
    <t>36.754015</t>
  </si>
  <si>
    <t>36.754264</t>
  </si>
  <si>
    <t>36.753860</t>
  </si>
  <si>
    <t>36.722235</t>
  </si>
  <si>
    <t>36.722084</t>
  </si>
  <si>
    <t>36.722215</t>
  </si>
  <si>
    <t>36.747984</t>
  </si>
  <si>
    <t>36.747933</t>
  </si>
  <si>
    <t>36.748066</t>
  </si>
  <si>
    <t>36.756275</t>
  </si>
  <si>
    <t>36.756228</t>
  </si>
  <si>
    <t>36.756255</t>
  </si>
  <si>
    <t>36.756137</t>
  </si>
  <si>
    <t>36.751545</t>
  </si>
  <si>
    <t>36.751560</t>
  </si>
  <si>
    <t>36.751548</t>
  </si>
  <si>
    <t>36.754375</t>
  </si>
  <si>
    <t>36.754365</t>
  </si>
  <si>
    <t>36.754454</t>
  </si>
  <si>
    <t>36.753919</t>
  </si>
  <si>
    <t>36.820140</t>
  </si>
  <si>
    <t>36.829761</t>
  </si>
  <si>
    <t>36.829816</t>
  </si>
  <si>
    <t>36.765639</t>
  </si>
  <si>
    <t>36.765632</t>
  </si>
  <si>
    <t>36.765605</t>
  </si>
  <si>
    <t>36.576397</t>
  </si>
  <si>
    <t>36.576373</t>
  </si>
  <si>
    <t>36.745790</t>
  </si>
  <si>
    <t>36.752309</t>
  </si>
  <si>
    <t>36.751526</t>
  </si>
  <si>
    <t>36.756233</t>
  </si>
  <si>
    <t>36.754446</t>
  </si>
  <si>
    <t>36.753906</t>
  </si>
  <si>
    <t>36.829776</t>
  </si>
  <si>
    <t>36.765582</t>
  </si>
  <si>
    <t>36.576344</t>
  </si>
  <si>
    <t>36.576322</t>
  </si>
  <si>
    <t>36.407299</t>
  </si>
  <si>
    <t>36.407284</t>
  </si>
  <si>
    <t>36.467196</t>
  </si>
  <si>
    <t>36.467266</t>
  </si>
  <si>
    <t>36.467176</t>
  </si>
  <si>
    <t>36.621630</t>
  </si>
  <si>
    <t>36.621572</t>
  </si>
  <si>
    <t>36.621605</t>
  </si>
  <si>
    <t>36.673671</t>
  </si>
  <si>
    <t>36.673443</t>
  </si>
  <si>
    <t>36.898993</t>
  </si>
  <si>
    <t>37.898993</t>
  </si>
  <si>
    <t>38.898993</t>
  </si>
  <si>
    <t>39.898993</t>
  </si>
  <si>
    <t>36.755811</t>
  </si>
  <si>
    <t>36.752111</t>
  </si>
  <si>
    <t>36.754131</t>
  </si>
  <si>
    <t>36.753111</t>
  </si>
  <si>
    <t>36.515451</t>
  </si>
  <si>
    <t>36.473441</t>
  </si>
  <si>
    <t>36.755400</t>
    <phoneticPr fontId="23" type="noConversion"/>
  </si>
  <si>
    <t>126.167622</t>
    <phoneticPr fontId="23" type="noConversion"/>
  </si>
  <si>
    <t>36.831828</t>
    <phoneticPr fontId="23" type="noConversion"/>
  </si>
  <si>
    <t>미연계</t>
  </si>
  <si>
    <t>방범</t>
    <phoneticPr fontId="23" type="noConversion"/>
  </si>
  <si>
    <t>버튼</t>
  </si>
  <si>
    <t>버튼</t>
    <phoneticPr fontId="23" type="noConversion"/>
  </si>
  <si>
    <t>폴</t>
  </si>
  <si>
    <t>폴</t>
    <phoneticPr fontId="23" type="noConversion"/>
  </si>
  <si>
    <t>기타</t>
  </si>
  <si>
    <t>태안</t>
  </si>
  <si>
    <t>태안</t>
    <phoneticPr fontId="23" type="noConversion"/>
  </si>
  <si>
    <t>안면</t>
    <phoneticPr fontId="23" type="noConversion"/>
  </si>
  <si>
    <t>고남</t>
  </si>
  <si>
    <t>고남</t>
    <phoneticPr fontId="23" type="noConversion"/>
  </si>
  <si>
    <t>남면</t>
  </si>
  <si>
    <t>근흥</t>
  </si>
  <si>
    <t>근흥</t>
    <phoneticPr fontId="23" type="noConversion"/>
  </si>
  <si>
    <t>소원</t>
  </si>
  <si>
    <t>소원</t>
    <phoneticPr fontId="23" type="noConversion"/>
  </si>
  <si>
    <t>원북</t>
  </si>
  <si>
    <t>원북</t>
    <phoneticPr fontId="23" type="noConversion"/>
  </si>
  <si>
    <t>이원</t>
  </si>
  <si>
    <t>이원</t>
    <phoneticPr fontId="23" type="noConversion"/>
  </si>
  <si>
    <t>전주</t>
    <phoneticPr fontId="23" type="noConversion"/>
  </si>
  <si>
    <t>신호등</t>
    <phoneticPr fontId="23" type="noConversion"/>
  </si>
  <si>
    <t>가로등</t>
    <phoneticPr fontId="23" type="noConversion"/>
  </si>
  <si>
    <t>기타</t>
    <phoneticPr fontId="23" type="noConversion"/>
  </si>
  <si>
    <t>A</t>
    <phoneticPr fontId="23" type="noConversion"/>
  </si>
  <si>
    <t>C</t>
    <phoneticPr fontId="23" type="noConversion"/>
  </si>
  <si>
    <t>D</t>
    <phoneticPr fontId="23" type="noConversion"/>
  </si>
  <si>
    <t>F</t>
    <phoneticPr fontId="23" type="noConversion"/>
  </si>
  <si>
    <t>문화재</t>
    <phoneticPr fontId="23" type="noConversion"/>
  </si>
  <si>
    <t>주정차단속</t>
    <phoneticPr fontId="23" type="noConversion"/>
  </si>
  <si>
    <t>학교연계</t>
    <phoneticPr fontId="23" type="noConversion"/>
  </si>
  <si>
    <t>목적별합계</t>
    <phoneticPr fontId="23" type="noConversion"/>
  </si>
  <si>
    <t>방범</t>
    <phoneticPr fontId="23" type="noConversion"/>
  </si>
  <si>
    <t>쓰레기</t>
    <phoneticPr fontId="23" type="noConversion"/>
  </si>
  <si>
    <t>시설물관리</t>
    <phoneticPr fontId="23" type="noConversion"/>
  </si>
  <si>
    <t>재난재해</t>
    <phoneticPr fontId="23" type="noConversion"/>
  </si>
  <si>
    <t>주정차</t>
    <phoneticPr fontId="23" type="noConversion"/>
  </si>
  <si>
    <t>학교</t>
    <phoneticPr fontId="23" type="noConversion"/>
  </si>
  <si>
    <t>차량번호</t>
    <phoneticPr fontId="23" type="noConversion"/>
  </si>
  <si>
    <t>2. 설치 년도별</t>
    <phoneticPr fontId="21" type="noConversion"/>
  </si>
  <si>
    <t>년도별 CCTV 현황</t>
    <phoneticPr fontId="23" type="noConversion"/>
  </si>
  <si>
    <t>합  계</t>
    <phoneticPr fontId="23" type="noConversion"/>
  </si>
  <si>
    <t>~ `08년 이전</t>
    <phoneticPr fontId="23" type="noConversion"/>
  </si>
  <si>
    <t>학교 CCTV</t>
    <phoneticPr fontId="23" type="noConversion"/>
  </si>
  <si>
    <t>3. 화소별</t>
    <phoneticPr fontId="23" type="noConversion"/>
  </si>
  <si>
    <t>화소별 CCTV 현황</t>
    <phoneticPr fontId="23" type="noConversion"/>
  </si>
  <si>
    <t>4. 기능별</t>
    <phoneticPr fontId="23" type="noConversion"/>
  </si>
  <si>
    <t>기능별 CCTV 현황</t>
    <phoneticPr fontId="23" type="noConversion"/>
  </si>
  <si>
    <t>합   계</t>
    <phoneticPr fontId="23" type="noConversion"/>
  </si>
  <si>
    <t>회전-PTZ별도</t>
    <phoneticPr fontId="23" type="noConversion"/>
  </si>
  <si>
    <t>스피드돔</t>
    <phoneticPr fontId="23" type="noConversion"/>
  </si>
  <si>
    <t>고정</t>
    <phoneticPr fontId="23" type="noConversion"/>
  </si>
  <si>
    <t>5. 야간기능</t>
    <phoneticPr fontId="23" type="noConversion"/>
  </si>
  <si>
    <t>야간기능 CCTV 현황</t>
    <phoneticPr fontId="23" type="noConversion"/>
  </si>
  <si>
    <t>투광기</t>
    <phoneticPr fontId="23" type="noConversion"/>
  </si>
  <si>
    <t>IR</t>
    <phoneticPr fontId="23" type="noConversion"/>
  </si>
  <si>
    <t>미적용</t>
    <phoneticPr fontId="23" type="noConversion"/>
  </si>
  <si>
    <t>6. 비상벨</t>
    <phoneticPr fontId="23" type="noConversion"/>
  </si>
  <si>
    <t>비상벨 현황</t>
    <phoneticPr fontId="23" type="noConversion"/>
  </si>
  <si>
    <t>버튼</t>
    <phoneticPr fontId="23" type="noConversion"/>
  </si>
  <si>
    <t>방송만</t>
    <phoneticPr fontId="23" type="noConversion"/>
  </si>
  <si>
    <t>7. 읍,면별</t>
    <phoneticPr fontId="21" type="noConversion"/>
  </si>
  <si>
    <t>읍면별 CCTV 현황</t>
    <phoneticPr fontId="23" type="noConversion"/>
  </si>
  <si>
    <t>태안읍</t>
    <phoneticPr fontId="23" type="noConversion"/>
  </si>
  <si>
    <t>안면읍</t>
    <phoneticPr fontId="23" type="noConversion"/>
  </si>
  <si>
    <t>고남면</t>
    <phoneticPr fontId="23" type="noConversion"/>
  </si>
  <si>
    <t>남면</t>
    <phoneticPr fontId="23" type="noConversion"/>
  </si>
  <si>
    <t>근흥면</t>
    <phoneticPr fontId="23" type="noConversion"/>
  </si>
  <si>
    <t>소원면</t>
    <phoneticPr fontId="23" type="noConversion"/>
  </si>
  <si>
    <t>원북면</t>
    <phoneticPr fontId="23" type="noConversion"/>
  </si>
  <si>
    <t>이원면</t>
    <phoneticPr fontId="23" type="noConversion"/>
  </si>
  <si>
    <t>학교 CCTV</t>
    <phoneticPr fontId="23" type="noConversion"/>
  </si>
  <si>
    <t>8. 실과별</t>
    <phoneticPr fontId="21" type="noConversion"/>
  </si>
  <si>
    <t>실과별 CCTV 현황</t>
    <phoneticPr fontId="23" type="noConversion"/>
  </si>
  <si>
    <t>합  계</t>
    <phoneticPr fontId="23" type="noConversion"/>
  </si>
  <si>
    <t>경찰서</t>
    <phoneticPr fontId="23" type="noConversion"/>
  </si>
  <si>
    <t>학교CCTV</t>
    <phoneticPr fontId="23" type="noConversion"/>
  </si>
  <si>
    <t>9. 회선 및 함체</t>
    <phoneticPr fontId="23" type="noConversion"/>
  </si>
  <si>
    <t>부대시설 현황</t>
    <phoneticPr fontId="23" type="noConversion"/>
  </si>
  <si>
    <t>회선</t>
    <phoneticPr fontId="23" type="noConversion"/>
  </si>
  <si>
    <t>설치개소</t>
    <phoneticPr fontId="23" type="noConversion"/>
  </si>
  <si>
    <t>폴대구분</t>
    <phoneticPr fontId="23" type="noConversion"/>
  </si>
  <si>
    <t>폴</t>
    <phoneticPr fontId="23" type="noConversion"/>
  </si>
  <si>
    <t>10. 지역별 구분 모니터링 현황</t>
    <phoneticPr fontId="23" type="noConversion"/>
  </si>
  <si>
    <t>구룹별 전체 현황</t>
    <phoneticPr fontId="23" type="noConversion"/>
  </si>
  <si>
    <t>A</t>
    <phoneticPr fontId="23" type="noConversion"/>
  </si>
  <si>
    <t>태안읍(상단)</t>
    <phoneticPr fontId="23" type="noConversion"/>
  </si>
  <si>
    <t>B</t>
    <phoneticPr fontId="23" type="noConversion"/>
  </si>
  <si>
    <t>태안읍(하단우측)</t>
    <phoneticPr fontId="23" type="noConversion"/>
  </si>
  <si>
    <t>C</t>
    <phoneticPr fontId="23" type="noConversion"/>
  </si>
  <si>
    <t>태안읍(하단좌측)</t>
    <phoneticPr fontId="23" type="noConversion"/>
  </si>
  <si>
    <t>D</t>
    <phoneticPr fontId="23" type="noConversion"/>
  </si>
  <si>
    <t>이원, 원북, 소원</t>
    <phoneticPr fontId="23" type="noConversion"/>
  </si>
  <si>
    <t>E</t>
    <phoneticPr fontId="23" type="noConversion"/>
  </si>
  <si>
    <t>근흥,남면,안면일부</t>
    <phoneticPr fontId="23" type="noConversion"/>
  </si>
  <si>
    <t>F</t>
    <phoneticPr fontId="23" type="noConversion"/>
  </si>
  <si>
    <t>안면, 고남</t>
    <phoneticPr fontId="23" type="noConversion"/>
  </si>
  <si>
    <t>등록번호</t>
  </si>
  <si>
    <t>구분</t>
    <phoneticPr fontId="23" type="noConversion"/>
  </si>
  <si>
    <t>신규</t>
    <phoneticPr fontId="23" type="noConversion"/>
  </si>
  <si>
    <t>등록장소</t>
    <phoneticPr fontId="23" type="noConversion"/>
  </si>
  <si>
    <t>B</t>
  </si>
  <si>
    <t>E</t>
  </si>
  <si>
    <t>F</t>
  </si>
  <si>
    <t>D</t>
  </si>
  <si>
    <t>C</t>
  </si>
  <si>
    <t>터미널장수수산앞-1</t>
  </si>
  <si>
    <t>터미널장수수산앞-2</t>
  </si>
  <si>
    <t>터미널장수수산앞-3</t>
  </si>
  <si>
    <t>주정차_터미널사거리-군청방면</t>
  </si>
  <si>
    <t>주정차_터미널사거리-안면방면</t>
  </si>
  <si>
    <t>주정차_터미널사거리-여중방면</t>
  </si>
  <si>
    <t>주정차_터미널사거리-서산방면</t>
  </si>
  <si>
    <t>주정차_터미널사거리-회전</t>
  </si>
  <si>
    <t>로타리_여고정문</t>
  </si>
  <si>
    <t>로타리_로타리방면</t>
  </si>
  <si>
    <t>로타리_로타리방면-회전</t>
  </si>
  <si>
    <t>태안고등학교-회전</t>
  </si>
  <si>
    <t>태안고등학교-서산방면</t>
  </si>
  <si>
    <t>태안고등학교-정문</t>
  </si>
  <si>
    <t>태안고등학교-체육관방면</t>
  </si>
  <si>
    <t>이원보건소-회전</t>
  </si>
  <si>
    <t>이원보건소-보건소앞</t>
  </si>
  <si>
    <t>이원보건소-이원분교방면</t>
  </si>
  <si>
    <t>이원보건소-태안방면</t>
  </si>
  <si>
    <t>이원보건소-이원식당</t>
  </si>
  <si>
    <t>안면중외곽-안면방면</t>
  </si>
  <si>
    <t>안면중외곽-휴양림사업소</t>
  </si>
  <si>
    <t>안면중외곽-회전</t>
  </si>
  <si>
    <t>만리포고외곽-회전</t>
  </si>
  <si>
    <t>만리포고외곽-신덕사거리</t>
  </si>
  <si>
    <t>만리포고외곽-만리포방면</t>
  </si>
  <si>
    <t>만리포고외곽-정류장</t>
  </si>
  <si>
    <t>만리포고정문-면사무소방면</t>
  </si>
  <si>
    <t>만리포고정문-정문</t>
  </si>
  <si>
    <t>남면초-회전</t>
  </si>
  <si>
    <t>남면초-태안방면</t>
  </si>
  <si>
    <t>남면초-안면방면</t>
  </si>
  <si>
    <t>남면삼거리-외곽도로</t>
  </si>
  <si>
    <t>남면삼거리-안면방면</t>
  </si>
  <si>
    <t>남면삼거리-태안방면</t>
  </si>
  <si>
    <t>남면삼거리-회전</t>
  </si>
  <si>
    <t>안면읍 승언리 60-1</t>
  </si>
  <si>
    <t>소원면 신덕리 180</t>
  </si>
  <si>
    <t>남면 달산리 1174-2</t>
  </si>
  <si>
    <t>태안읍 남문리 781</t>
  </si>
  <si>
    <t>소원면 시목리 산 61-1</t>
  </si>
  <si>
    <t>126.181182</t>
  </si>
  <si>
    <t>PRB-H3000</t>
  </si>
  <si>
    <t>36.758035</t>
  </si>
  <si>
    <t>XNO-6080R</t>
  </si>
  <si>
    <t>XNP-6370RH</t>
  </si>
  <si>
    <t>126.19019</t>
  </si>
  <si>
    <t>36.45174</t>
  </si>
  <si>
    <t>36.869625</t>
  </si>
  <si>
    <t>126.316910</t>
  </si>
  <si>
    <t>36.67285</t>
  </si>
  <si>
    <t>126.301662</t>
  </si>
  <si>
    <t>36.742982</t>
  </si>
  <si>
    <t>126.302073</t>
  </si>
  <si>
    <t>36.743620</t>
  </si>
  <si>
    <t>126.302423</t>
  </si>
  <si>
    <t>36.744266</t>
  </si>
  <si>
    <t>126.302885</t>
  </si>
  <si>
    <t>36.745068</t>
  </si>
  <si>
    <t>126.251300</t>
  </si>
  <si>
    <t>36.764421</t>
  </si>
  <si>
    <t>126.313600</t>
  </si>
  <si>
    <t>36.745712</t>
  </si>
  <si>
    <t>전주</t>
  </si>
  <si>
    <t>신규</t>
  </si>
  <si>
    <t>교체</t>
  </si>
  <si>
    <t>증설</t>
  </si>
  <si>
    <t>철거</t>
  </si>
  <si>
    <t>저속차번</t>
    <phoneticPr fontId="23" type="noConversion"/>
  </si>
  <si>
    <t>저속차번</t>
    <phoneticPr fontId="23" type="noConversion"/>
  </si>
  <si>
    <t>교통정보</t>
  </si>
  <si>
    <t>교통정보</t>
    <phoneticPr fontId="23" type="noConversion"/>
  </si>
  <si>
    <t>교통정보</t>
    <phoneticPr fontId="23" type="noConversion"/>
  </si>
  <si>
    <t>건아정보</t>
    <phoneticPr fontId="23" type="noConversion"/>
  </si>
  <si>
    <t>C</t>
    <phoneticPr fontId="23" type="noConversion"/>
  </si>
  <si>
    <t>A</t>
    <phoneticPr fontId="23" type="noConversion"/>
  </si>
  <si>
    <t>쓰레기</t>
    <phoneticPr fontId="23" type="noConversion"/>
  </si>
  <si>
    <t>A</t>
  </si>
  <si>
    <t>동문2리회관_축복교회 방면</t>
    <phoneticPr fontId="23" type="noConversion"/>
  </si>
  <si>
    <t>동문2리회관_하나은행 방면</t>
    <phoneticPr fontId="23" type="noConversion"/>
  </si>
  <si>
    <t>동문2리회관_태안중 방면</t>
    <phoneticPr fontId="23" type="noConversion"/>
  </si>
  <si>
    <t>동문2리회관_경이정 방면</t>
    <phoneticPr fontId="23" type="noConversion"/>
  </si>
  <si>
    <t>동문2리회관_회전</t>
    <phoneticPr fontId="23" type="noConversion"/>
  </si>
  <si>
    <t>36.754879</t>
    <phoneticPr fontId="23" type="noConversion"/>
  </si>
  <si>
    <t>XNP-6330RH</t>
    <phoneticPr fontId="23" type="noConversion"/>
  </si>
  <si>
    <t>한화테크윈</t>
    <phoneticPr fontId="23" type="noConversion"/>
  </si>
  <si>
    <t>선관위 부근_회전</t>
    <phoneticPr fontId="23" type="noConversion"/>
  </si>
  <si>
    <t>선관위 부근_삼영맨션 방면</t>
    <phoneticPr fontId="23" type="noConversion"/>
  </si>
  <si>
    <t>선관위 부근_태안여고 방면</t>
    <phoneticPr fontId="23" type="noConversion"/>
  </si>
  <si>
    <t>선관위 부근_태흥빌라 방면</t>
    <phoneticPr fontId="23" type="noConversion"/>
  </si>
  <si>
    <t>36.758933</t>
    <phoneticPr fontId="23" type="noConversion"/>
  </si>
  <si>
    <t>남문2리_회전</t>
    <phoneticPr fontId="23" type="noConversion"/>
  </si>
  <si>
    <t>남문2리_경의정 방면</t>
    <phoneticPr fontId="23" type="noConversion"/>
  </si>
  <si>
    <t>남문2리_태안중 방면</t>
    <phoneticPr fontId="23" type="noConversion"/>
  </si>
  <si>
    <t>국일반점앞_서부시장 방면</t>
    <phoneticPr fontId="23" type="noConversion"/>
  </si>
  <si>
    <t>국일반점앞_구터미널 방면</t>
    <phoneticPr fontId="23" type="noConversion"/>
  </si>
  <si>
    <t>36.451899</t>
    <phoneticPr fontId="23" type="noConversion"/>
  </si>
  <si>
    <t>초원아파트 진입로_삼익주택 입구</t>
    <phoneticPr fontId="23" type="noConversion"/>
  </si>
  <si>
    <t>초원아파트 진입로_경의정 방면</t>
    <phoneticPr fontId="23" type="noConversion"/>
  </si>
  <si>
    <t>초원아파트 진입로_한주아파트 방면</t>
    <phoneticPr fontId="23" type="noConversion"/>
  </si>
  <si>
    <t>초원아파트 진입로_회전</t>
    <phoneticPr fontId="23" type="noConversion"/>
  </si>
  <si>
    <t>초원아파트 진입로_태초 방면</t>
    <phoneticPr fontId="23" type="noConversion"/>
  </si>
  <si>
    <t>초원아파트 진입로_입구</t>
    <phoneticPr fontId="23" type="noConversion"/>
  </si>
  <si>
    <t>태양어린이집 진입로_태안초 방면</t>
    <phoneticPr fontId="23" type="noConversion"/>
  </si>
  <si>
    <t>126.180738</t>
    <phoneticPr fontId="23" type="noConversion"/>
  </si>
  <si>
    <t>서부시장_공중화장실 뒤</t>
    <phoneticPr fontId="23" type="noConversion"/>
  </si>
  <si>
    <t>126.174893</t>
    <phoneticPr fontId="23" type="noConversion"/>
  </si>
  <si>
    <t>은성시멘트_회전</t>
    <phoneticPr fontId="23" type="noConversion"/>
  </si>
  <si>
    <t>은성시멘트_도내 방면</t>
    <phoneticPr fontId="23" type="noConversion"/>
  </si>
  <si>
    <t>은성시멘트_인평 방면</t>
    <phoneticPr fontId="23" type="noConversion"/>
  </si>
  <si>
    <t>TA-Y-A-2017-01</t>
    <phoneticPr fontId="23" type="noConversion"/>
  </si>
  <si>
    <t>TA-Y-A-2017-02</t>
    <phoneticPr fontId="23" type="noConversion"/>
  </si>
  <si>
    <t>TA-Y-A-2017-03</t>
    <phoneticPr fontId="23" type="noConversion"/>
  </si>
  <si>
    <t>TA-Y-A-2017-04</t>
    <phoneticPr fontId="23" type="noConversion"/>
  </si>
  <si>
    <t>TA-Y-A-2017-05</t>
    <phoneticPr fontId="23" type="noConversion"/>
  </si>
  <si>
    <t>TA-Y-A-2017-06</t>
    <phoneticPr fontId="23" type="noConversion"/>
  </si>
  <si>
    <t>TA-Y-A-2017-07</t>
    <phoneticPr fontId="23" type="noConversion"/>
  </si>
  <si>
    <t>TA-Y-A-2017-08</t>
    <phoneticPr fontId="23" type="noConversion"/>
  </si>
  <si>
    <t>TA-Y-A-2017-09</t>
    <phoneticPr fontId="23" type="noConversion"/>
  </si>
  <si>
    <t>원북반계삼거리_회전</t>
    <phoneticPr fontId="23" type="noConversion"/>
  </si>
  <si>
    <t>근흥_안기삼거리_차번</t>
    <phoneticPr fontId="23" type="noConversion"/>
  </si>
  <si>
    <t>한국자동차뒤_회전</t>
    <phoneticPr fontId="23" type="noConversion"/>
  </si>
  <si>
    <t>한국자동차뒤_삭선1구방면</t>
    <phoneticPr fontId="23" type="noConversion"/>
  </si>
  <si>
    <t>한국자동차뒤_도서관방면</t>
    <phoneticPr fontId="23" type="noConversion"/>
  </si>
  <si>
    <t>한국자동차뒤_원북방면</t>
    <phoneticPr fontId="23" type="noConversion"/>
  </si>
  <si>
    <t>저속차번</t>
  </si>
  <si>
    <t>차번_구연육교 앞(안면방면)</t>
    <phoneticPr fontId="23" type="noConversion"/>
  </si>
  <si>
    <t>차번_구연육교 앞(태안방면)</t>
    <phoneticPr fontId="23" type="noConversion"/>
  </si>
  <si>
    <t>차번_안면대교 앞(안면방면)</t>
    <phoneticPr fontId="23" type="noConversion"/>
  </si>
  <si>
    <t>차번_안면대교 앞(태안방면)</t>
    <phoneticPr fontId="23" type="noConversion"/>
  </si>
  <si>
    <t>차번_태안읍인평리(반도자동차학원부근)1차선</t>
    <phoneticPr fontId="25" type="noConversion"/>
  </si>
  <si>
    <t>차번_태안읍인평리(반도자동차학원부근)2차선</t>
    <phoneticPr fontId="25" type="noConversion"/>
  </si>
  <si>
    <t>차번_근흥면 안기리(태안방향)</t>
    <phoneticPr fontId="25" type="noConversion"/>
  </si>
  <si>
    <t>차번_근흥면 안기리(근흥방향)</t>
    <phoneticPr fontId="25" type="noConversion"/>
  </si>
  <si>
    <t>차번_원북 반계삼거리(태안방면)</t>
    <phoneticPr fontId="23" type="noConversion"/>
  </si>
  <si>
    <t>차번_원북 반계삼거리(이원방면)</t>
    <phoneticPr fontId="23" type="noConversion"/>
  </si>
  <si>
    <t>차번_소원면 시목리(소원방면)1차선</t>
    <phoneticPr fontId="25" type="noConversion"/>
  </si>
  <si>
    <t>차번_소원면 시목리(소원방면)2차선</t>
    <phoneticPr fontId="23" type="noConversion"/>
  </si>
  <si>
    <t>차번_태안읍 도내리(서산방면)</t>
    <phoneticPr fontId="23" type="noConversion"/>
  </si>
  <si>
    <t>차번_서초휴양소 부근(안면방면)1차선</t>
    <phoneticPr fontId="23" type="noConversion"/>
  </si>
  <si>
    <t>차번_서초휴양소 부근(안면방면)2차선</t>
    <phoneticPr fontId="23" type="noConversion"/>
  </si>
  <si>
    <t>차번_남면 청포대 부근(태안방면)1차선</t>
    <phoneticPr fontId="23" type="noConversion"/>
  </si>
  <si>
    <t>차번_남면 청포대 부근(태안방면)2차선</t>
    <phoneticPr fontId="23" type="noConversion"/>
  </si>
  <si>
    <t>차번_당암포구 입구(서산방향)1차선</t>
    <phoneticPr fontId="23" type="noConversion"/>
  </si>
  <si>
    <t>차번_당암포구 입구(서산방향)2차선</t>
    <phoneticPr fontId="23" type="noConversion"/>
  </si>
  <si>
    <t>차번_안면 창정교 앞(태안방면)</t>
    <phoneticPr fontId="23" type="noConversion"/>
  </si>
  <si>
    <t>차번_안면 창정교 앞(안면방면)</t>
    <phoneticPr fontId="23" type="noConversion"/>
  </si>
  <si>
    <t>차번_영목항 진입로(고남방향)</t>
    <phoneticPr fontId="23" type="noConversion"/>
  </si>
  <si>
    <t>차번_영목항 진입로(영목항방향)</t>
    <phoneticPr fontId="23" type="noConversion"/>
  </si>
  <si>
    <t>차번_장산교차로(군청방면)1차선</t>
    <phoneticPr fontId="23" type="noConversion"/>
  </si>
  <si>
    <t>차번_장산교차로(군청방면)2차선</t>
    <phoneticPr fontId="23" type="noConversion"/>
  </si>
  <si>
    <t>차번_기업도시측 진입로(기업도시측)1차선</t>
    <phoneticPr fontId="23" type="noConversion"/>
  </si>
  <si>
    <t>차번_기업도시측 진입로(기업도시측)2차선</t>
    <phoneticPr fontId="23" type="noConversion"/>
  </si>
  <si>
    <t>차번_기업도시측 진입로(의료원방면)</t>
    <phoneticPr fontId="23" type="noConversion"/>
  </si>
  <si>
    <t>차번_삭선리 한국자동차 부근(태안방면)</t>
    <phoneticPr fontId="23" type="noConversion"/>
  </si>
  <si>
    <t>차번_삭선리 한국자동차 부근(삭선방면)</t>
    <phoneticPr fontId="23" type="noConversion"/>
  </si>
  <si>
    <t>차번_원북 신두리 해안도로(소원방면)</t>
    <phoneticPr fontId="23" type="noConversion"/>
  </si>
  <si>
    <t>차번_원북 신두리 해안도로(신두리방면)</t>
    <phoneticPr fontId="23" type="noConversion"/>
  </si>
  <si>
    <t>차번_화동초교(태안방면)1차선</t>
    <phoneticPr fontId="23" type="noConversion"/>
  </si>
  <si>
    <t>차번_화동초교(태안방면)2차선</t>
    <phoneticPr fontId="23" type="noConversion"/>
  </si>
  <si>
    <t>차번_강릉옻닭 앞 진입로(읍내방향)</t>
    <phoneticPr fontId="23" type="noConversion"/>
  </si>
  <si>
    <t>차번_강릉옻닭 앞 진입로(전용도로 방향)</t>
    <phoneticPr fontId="23" type="noConversion"/>
  </si>
  <si>
    <t>차번_화동초교(서산방면)1차선</t>
    <phoneticPr fontId="23" type="noConversion"/>
  </si>
  <si>
    <t>차번_화동초교(서산방면)2차선</t>
    <phoneticPr fontId="23" type="noConversion"/>
  </si>
  <si>
    <t>차번_태안읍 도내리(태안방면)</t>
    <phoneticPr fontId="23" type="noConversion"/>
  </si>
  <si>
    <t>태안외곽_샬롬교회앞</t>
    <phoneticPr fontId="23" type="noConversion"/>
  </si>
  <si>
    <t>군청외곽-들마루식당앞</t>
    <phoneticPr fontId="23" type="noConversion"/>
  </si>
  <si>
    <t>군청외곽-강릉옻닭앞</t>
    <phoneticPr fontId="23" type="noConversion"/>
  </si>
  <si>
    <t>군청외곽_태안전력사거리-고정</t>
    <phoneticPr fontId="23" type="noConversion"/>
  </si>
  <si>
    <t>군청외곽_태안전력사거리-회전</t>
    <phoneticPr fontId="23" type="noConversion"/>
  </si>
  <si>
    <t>소원시목-회전</t>
    <phoneticPr fontId="23" type="noConversion"/>
  </si>
  <si>
    <t>기업도시-종합운동장방면</t>
    <phoneticPr fontId="23" type="noConversion"/>
  </si>
  <si>
    <t>기업도시-군청방면</t>
    <phoneticPr fontId="23" type="noConversion"/>
  </si>
  <si>
    <t>기업도시-평천2리방면</t>
    <phoneticPr fontId="23" type="noConversion"/>
  </si>
  <si>
    <t>기업도시-태안진입로</t>
    <phoneticPr fontId="23" type="noConversion"/>
  </si>
  <si>
    <t>남면사거리_군청방면</t>
    <phoneticPr fontId="23" type="noConversion"/>
  </si>
  <si>
    <t>남면사거리_중앙</t>
    <phoneticPr fontId="23" type="noConversion"/>
  </si>
  <si>
    <t>조석시장신협앞_축협방면</t>
    <phoneticPr fontId="23" type="noConversion"/>
  </si>
  <si>
    <t>구터미널_농협방면</t>
    <phoneticPr fontId="23" type="noConversion"/>
  </si>
  <si>
    <t>구터미널대기소앞_남면사거리방면</t>
    <phoneticPr fontId="23" type="noConversion"/>
  </si>
  <si>
    <t>저속차번_조석시장신협앞</t>
    <phoneticPr fontId="23" type="noConversion"/>
  </si>
  <si>
    <t>저속차번_경의정</t>
    <phoneticPr fontId="23" type="noConversion"/>
  </si>
  <si>
    <t>저속차번_구터미널대기소앞</t>
    <phoneticPr fontId="23" type="noConversion"/>
  </si>
  <si>
    <t>저속차번_구터미널</t>
    <phoneticPr fontId="23" type="noConversion"/>
  </si>
  <si>
    <t>서초휴양소앞</t>
    <phoneticPr fontId="23" type="noConversion"/>
  </si>
  <si>
    <t>청포대주변</t>
    <phoneticPr fontId="23" type="noConversion"/>
  </si>
  <si>
    <t>당암포구입구</t>
    <phoneticPr fontId="23" type="noConversion"/>
  </si>
  <si>
    <t>(구)연육교</t>
    <phoneticPr fontId="23" type="noConversion"/>
  </si>
  <si>
    <t>안면해안도로</t>
    <phoneticPr fontId="23" type="noConversion"/>
  </si>
  <si>
    <t>도내나루</t>
    <phoneticPr fontId="23" type="noConversion"/>
  </si>
  <si>
    <t>기업도시측진입로_회전</t>
    <phoneticPr fontId="23" type="noConversion"/>
  </si>
  <si>
    <t>저속차번_원이중</t>
    <phoneticPr fontId="23" type="noConversion"/>
  </si>
  <si>
    <t>저속차번_만리포중학교</t>
    <phoneticPr fontId="23" type="noConversion"/>
  </si>
  <si>
    <t>저속차번_창기중(황도방면)</t>
    <phoneticPr fontId="23" type="noConversion"/>
  </si>
  <si>
    <t>저속차번_영목항_반도회관앞-안면방면</t>
    <phoneticPr fontId="23" type="noConversion"/>
  </si>
  <si>
    <t>저속차번_근흥용신1리회관앞_장명소 방면</t>
    <phoneticPr fontId="23" type="noConversion"/>
  </si>
  <si>
    <t>저속차번_소방서앞</t>
    <phoneticPr fontId="23" type="noConversion"/>
  </si>
  <si>
    <t>구     분</t>
    <phoneticPr fontId="23" type="noConversion"/>
  </si>
  <si>
    <t>TA-Y-A-2017-01-01</t>
    <phoneticPr fontId="23" type="noConversion"/>
  </si>
  <si>
    <t>TA-Y-A-2017-02-01</t>
    <phoneticPr fontId="23" type="noConversion"/>
  </si>
  <si>
    <t>TA-Y-A-2017-03-01</t>
    <phoneticPr fontId="23" type="noConversion"/>
  </si>
  <si>
    <t>TA-Y-A-2017-04-01</t>
    <phoneticPr fontId="23" type="noConversion"/>
  </si>
  <si>
    <t>TA-Y-A-2017-05-01</t>
    <phoneticPr fontId="23" type="noConversion"/>
  </si>
  <si>
    <t>TA-Y-A-2017-06-01</t>
    <phoneticPr fontId="23" type="noConversion"/>
  </si>
  <si>
    <t>TA-Y-A-2017-07-01</t>
    <phoneticPr fontId="23" type="noConversion"/>
  </si>
  <si>
    <t>TA-Y-A-2017-08-01</t>
    <phoneticPr fontId="23" type="noConversion"/>
  </si>
  <si>
    <t>TA-Y-A-2017-09-01</t>
    <phoneticPr fontId="23" type="noConversion"/>
  </si>
  <si>
    <t>가로등</t>
  </si>
  <si>
    <t>TA-Y-A-2009-01</t>
    <phoneticPr fontId="23" type="noConversion"/>
  </si>
  <si>
    <t>TA-Y-A-2009-01-01</t>
    <phoneticPr fontId="23" type="noConversion"/>
  </si>
  <si>
    <t>TA-Y-A-2009-01-02</t>
    <phoneticPr fontId="23" type="noConversion"/>
  </si>
  <si>
    <t>TA-Y-A-2009-02</t>
    <phoneticPr fontId="23" type="noConversion"/>
  </si>
  <si>
    <t>TA-Y-A-2009-02-01</t>
    <phoneticPr fontId="23" type="noConversion"/>
  </si>
  <si>
    <t>TA-Y-A-2009-02-02</t>
    <phoneticPr fontId="23" type="noConversion"/>
  </si>
  <si>
    <t>TA-Y-A-2009-02-03</t>
    <phoneticPr fontId="23" type="noConversion"/>
  </si>
  <si>
    <t>TA-Y-A-2009-02-04</t>
    <phoneticPr fontId="23" type="noConversion"/>
  </si>
  <si>
    <t>TA-Y-A-2009-02-05</t>
    <phoneticPr fontId="23" type="noConversion"/>
  </si>
  <si>
    <t>TA-Y-A-2009-02-06</t>
    <phoneticPr fontId="23" type="noConversion"/>
  </si>
  <si>
    <t>TA-Y-A-2009-02-07</t>
    <phoneticPr fontId="23" type="noConversion"/>
  </si>
  <si>
    <t>TA-Y-A-2009-02-08</t>
    <phoneticPr fontId="23" type="noConversion"/>
  </si>
  <si>
    <t>TA-Y-A-2009-02-09</t>
    <phoneticPr fontId="23" type="noConversion"/>
  </si>
  <si>
    <t>TA-Y-A-2009-02-10</t>
    <phoneticPr fontId="23" type="noConversion"/>
  </si>
  <si>
    <t>TA-Y-A-2009-02-11</t>
    <phoneticPr fontId="23" type="noConversion"/>
  </si>
  <si>
    <t>TA-Y-A-2009-02-12</t>
    <phoneticPr fontId="23" type="noConversion"/>
  </si>
  <si>
    <t>TA-Y-A-2009-03</t>
    <phoneticPr fontId="23" type="noConversion"/>
  </si>
  <si>
    <t>TA-Y-A-2009-03-01</t>
    <phoneticPr fontId="23" type="noConversion"/>
  </si>
  <si>
    <t>TA-Y-A-2009-03-02</t>
    <phoneticPr fontId="23" type="noConversion"/>
  </si>
  <si>
    <t>TA-Y-A-2011-01</t>
    <phoneticPr fontId="23" type="noConversion"/>
  </si>
  <si>
    <t>TA-Y-A-2011-01-01</t>
    <phoneticPr fontId="23" type="noConversion"/>
  </si>
  <si>
    <t>TA-Y-A-2011-01-02</t>
    <phoneticPr fontId="23" type="noConversion"/>
  </si>
  <si>
    <t>TA-Y-A-2011-01-03</t>
    <phoneticPr fontId="23" type="noConversion"/>
  </si>
  <si>
    <t>TA-Y-A-2011-02</t>
    <phoneticPr fontId="23" type="noConversion"/>
  </si>
  <si>
    <t>TA-Y-A-2011-02-01</t>
    <phoneticPr fontId="23" type="noConversion"/>
  </si>
  <si>
    <t>TA-Y-A-2011-02-02</t>
    <phoneticPr fontId="23" type="noConversion"/>
  </si>
  <si>
    <t>TA-Y-A-2011-03</t>
    <phoneticPr fontId="23" type="noConversion"/>
  </si>
  <si>
    <t>TA-Y-A-2011-03-01</t>
    <phoneticPr fontId="23" type="noConversion"/>
  </si>
  <si>
    <t>TA-Y-A-2011-03-02</t>
    <phoneticPr fontId="23" type="noConversion"/>
  </si>
  <si>
    <t>TA-Y-A-2011-04</t>
    <phoneticPr fontId="23" type="noConversion"/>
  </si>
  <si>
    <t>TA-Y-A-2011-04-01</t>
    <phoneticPr fontId="23" type="noConversion"/>
  </si>
  <si>
    <t>TA-Y-A-2011-04-02</t>
    <phoneticPr fontId="23" type="noConversion"/>
  </si>
  <si>
    <t>TA-Y-A-2011-05</t>
    <phoneticPr fontId="23" type="noConversion"/>
  </si>
  <si>
    <t>TA-Y-A-2011-05-01</t>
    <phoneticPr fontId="23" type="noConversion"/>
  </si>
  <si>
    <t>TA-Y-A-2011-05-02</t>
    <phoneticPr fontId="23" type="noConversion"/>
  </si>
  <si>
    <t>TA-Y-A-2011-06</t>
    <phoneticPr fontId="23" type="noConversion"/>
  </si>
  <si>
    <t>TA-Y-A-2011-06-01</t>
    <phoneticPr fontId="23" type="noConversion"/>
  </si>
  <si>
    <t>TA-Y-A-2011-06-02</t>
    <phoneticPr fontId="23" type="noConversion"/>
  </si>
  <si>
    <t>TA-Y-A-2011-06-03</t>
    <phoneticPr fontId="23" type="noConversion"/>
  </si>
  <si>
    <t>TA-Y-A-2011-06-04</t>
    <phoneticPr fontId="23" type="noConversion"/>
  </si>
  <si>
    <t>TA-Y-A-2011-06-05</t>
    <phoneticPr fontId="23" type="noConversion"/>
  </si>
  <si>
    <t>TA-Y-A-2011-06-06</t>
    <phoneticPr fontId="23" type="noConversion"/>
  </si>
  <si>
    <t>TA-Y-A-2011-06-07</t>
    <phoneticPr fontId="23" type="noConversion"/>
  </si>
  <si>
    <t>TA-Y-A-2011-06-08</t>
    <phoneticPr fontId="23" type="noConversion"/>
  </si>
  <si>
    <t>TA-Y-A-2011-06-09</t>
    <phoneticPr fontId="23" type="noConversion"/>
  </si>
  <si>
    <t>TA-Y-A-2011-06-10</t>
    <phoneticPr fontId="23" type="noConversion"/>
  </si>
  <si>
    <t>TA-Y-A-2011-06-11</t>
    <phoneticPr fontId="23" type="noConversion"/>
  </si>
  <si>
    <t>TA-Y-A-2011-06-12</t>
    <phoneticPr fontId="23" type="noConversion"/>
  </si>
  <si>
    <t>TA-Y-A-2011-06-13</t>
    <phoneticPr fontId="23" type="noConversion"/>
  </si>
  <si>
    <t>TA-Y-A-2011-06-14</t>
    <phoneticPr fontId="23" type="noConversion"/>
  </si>
  <si>
    <t>TA-Y-A-2011-06-15</t>
    <phoneticPr fontId="23" type="noConversion"/>
  </si>
  <si>
    <t>TA-Y-A-2011-06-16</t>
    <phoneticPr fontId="23" type="noConversion"/>
  </si>
  <si>
    <t>TA-Y-A-2011-06-17</t>
    <phoneticPr fontId="23" type="noConversion"/>
  </si>
  <si>
    <t>TA-Y-A-2011-06-18</t>
    <phoneticPr fontId="23" type="noConversion"/>
  </si>
  <si>
    <t>TA-Y-A-2011-06-19</t>
    <phoneticPr fontId="23" type="noConversion"/>
  </si>
  <si>
    <t>TA-Y-A-2011-06-20</t>
    <phoneticPr fontId="23" type="noConversion"/>
  </si>
  <si>
    <t>TA-Y-A-2011-06-21</t>
    <phoneticPr fontId="23" type="noConversion"/>
  </si>
  <si>
    <t>TA-Y-A-2011-06-22</t>
    <phoneticPr fontId="23" type="noConversion"/>
  </si>
  <si>
    <t>TA-Y-A-2011-06-23</t>
    <phoneticPr fontId="23" type="noConversion"/>
  </si>
  <si>
    <t>TA-Y-A-2011-06-24</t>
    <phoneticPr fontId="23" type="noConversion"/>
  </si>
  <si>
    <t>TA-Y-A-2011-06-25</t>
    <phoneticPr fontId="23" type="noConversion"/>
  </si>
  <si>
    <t>TA-Y-A-2011-06-26</t>
    <phoneticPr fontId="23" type="noConversion"/>
  </si>
  <si>
    <t>TA-Y-A-2011-07</t>
    <phoneticPr fontId="23" type="noConversion"/>
  </si>
  <si>
    <t>TA-Y-A-2011-07-01</t>
    <phoneticPr fontId="23" type="noConversion"/>
  </si>
  <si>
    <t>TA-Y-A-2011-07-02</t>
  </si>
  <si>
    <t>TA-Y-A-2011-07-03</t>
  </si>
  <si>
    <t>TA-Y-A-2011-07-04</t>
  </si>
  <si>
    <t>TA-Y-A-2011-07-05</t>
  </si>
  <si>
    <t>TA-Y-A-2011-07-06</t>
  </si>
  <si>
    <t>TA-Y-A-2011-07-07</t>
  </si>
  <si>
    <t>TA-Y-A-2011-07-08</t>
  </si>
  <si>
    <t>TA-Y-A-2011-07-09</t>
  </si>
  <si>
    <t>TA-Y-A-2011-07-10</t>
  </si>
  <si>
    <t>TA-Y-A-2011-07-11</t>
  </si>
  <si>
    <t>TA-Y-A-2011-07-12</t>
  </si>
  <si>
    <t>TA-Y-A-2011-07-13</t>
  </si>
  <si>
    <t>TA-Y-A-2011-07-14</t>
  </si>
  <si>
    <t>TA-Y-A-2011-07-15</t>
  </si>
  <si>
    <t>TA-Y-A-2011-07-16</t>
  </si>
  <si>
    <t>TA-Y-A-2011-07-17</t>
  </si>
  <si>
    <t>TA-Y-A-2011-07-18</t>
  </si>
  <si>
    <t>TA-Y-A-2011-07-19</t>
  </si>
  <si>
    <t>TA-Y-A-2011-07-20</t>
  </si>
  <si>
    <t>TA-Y-A-2011-07-21</t>
  </si>
  <si>
    <t>TA-Y-A-2011-07-22</t>
  </si>
  <si>
    <t>TA-Y-A-2011-07-23</t>
  </si>
  <si>
    <t>TA-Y-A-2011-07-24</t>
  </si>
  <si>
    <t>TA-Y-A-2011-07-25</t>
  </si>
  <si>
    <t>TA-Y-A-2011-07-26</t>
  </si>
  <si>
    <t>TA-Y-B-2011-01</t>
    <phoneticPr fontId="23" type="noConversion"/>
  </si>
  <si>
    <t>TA-Y-B-2011-01-01</t>
    <phoneticPr fontId="23" type="noConversion"/>
  </si>
  <si>
    <t>TA-Y-B-2011-02</t>
    <phoneticPr fontId="23" type="noConversion"/>
  </si>
  <si>
    <t>TA-Y-B-2011-02-01</t>
    <phoneticPr fontId="23" type="noConversion"/>
  </si>
  <si>
    <t>TA-Y-B-2011-02-02</t>
    <phoneticPr fontId="23" type="noConversion"/>
  </si>
  <si>
    <t>TA-Y-B-2011-02-03</t>
    <phoneticPr fontId="23" type="noConversion"/>
  </si>
  <si>
    <t>TA-Y-B-2011-02-04</t>
    <phoneticPr fontId="23" type="noConversion"/>
  </si>
  <si>
    <t>TA-Y-B-2011-01-02</t>
  </si>
  <si>
    <t>TA-Y-B-2011-01-03</t>
  </si>
  <si>
    <t>TA-Y-B-2011-01-04</t>
  </si>
  <si>
    <t>TA-Y-B-2011-01-05</t>
  </si>
  <si>
    <t>TA-Y-B-2011-01-06</t>
  </si>
  <si>
    <t>TA-Y-B-2011-01-07</t>
  </si>
  <si>
    <t>TA-Y-B-2011-01-08</t>
  </si>
  <si>
    <t>TA-Y-B-2011-01-09</t>
  </si>
  <si>
    <t>TA-Y-B-2011-01-10</t>
  </si>
  <si>
    <t>TA-Y-B-2011-01-11</t>
  </si>
  <si>
    <t>TA-Y-B-2011-01-12</t>
  </si>
  <si>
    <t>TA-Y-B-2011-01-13</t>
  </si>
  <si>
    <t>TA-Y-B-2011-01-14</t>
  </si>
  <si>
    <t>TA-Y-B-2011-01-15</t>
  </si>
  <si>
    <t>TA-Y-B-2011-01-16</t>
  </si>
  <si>
    <t>TA-Y-C-2011-01</t>
    <phoneticPr fontId="23" type="noConversion"/>
  </si>
  <si>
    <t>TA-Y-C-2011-01-01</t>
    <phoneticPr fontId="23" type="noConversion"/>
  </si>
  <si>
    <t>TA-Y-C-2011-01-02</t>
    <phoneticPr fontId="23" type="noConversion"/>
  </si>
  <si>
    <t>TA-Y-C-2011-01-03</t>
    <phoneticPr fontId="23" type="noConversion"/>
  </si>
  <si>
    <t>TA-Y-C-2011-01-04</t>
    <phoneticPr fontId="23" type="noConversion"/>
  </si>
  <si>
    <t>TA-Y-G-2011-01</t>
    <phoneticPr fontId="23" type="noConversion"/>
  </si>
  <si>
    <t>TA-Y-G-2011-01-04</t>
    <phoneticPr fontId="23" type="noConversion"/>
  </si>
  <si>
    <t>TA-Y-G-2011-01-01</t>
    <phoneticPr fontId="23" type="noConversion"/>
  </si>
  <si>
    <t>TA-Y-G-2011-01-02</t>
    <phoneticPr fontId="23" type="noConversion"/>
  </si>
  <si>
    <t>TA-Y-G-2011-01-03</t>
    <phoneticPr fontId="23" type="noConversion"/>
  </si>
  <si>
    <t>TA-Y-G-2011-01-05</t>
    <phoneticPr fontId="23" type="noConversion"/>
  </si>
  <si>
    <t>TA-Y-E-2011-01</t>
    <phoneticPr fontId="23" type="noConversion"/>
  </si>
  <si>
    <t>TA-Y-E-2011-01-01</t>
    <phoneticPr fontId="23" type="noConversion"/>
  </si>
  <si>
    <t>TA-Y-E-2011-01-02</t>
    <phoneticPr fontId="23" type="noConversion"/>
  </si>
  <si>
    <t>TA-Y-E-2011-01-03</t>
    <phoneticPr fontId="23" type="noConversion"/>
  </si>
  <si>
    <t>TA-Y-F-2011-01</t>
    <phoneticPr fontId="23" type="noConversion"/>
  </si>
  <si>
    <t>TA-Y-F-2011-01-03</t>
    <phoneticPr fontId="23" type="noConversion"/>
  </si>
  <si>
    <t>TA-Y-F-2011-01-01</t>
    <phoneticPr fontId="23" type="noConversion"/>
  </si>
  <si>
    <t>TA-Y-F-2011-01-02</t>
    <phoneticPr fontId="23" type="noConversion"/>
  </si>
  <si>
    <t>TA-Y-F-2011-01-04</t>
    <phoneticPr fontId="23" type="noConversion"/>
  </si>
  <si>
    <t>TA-Y-A-2012-01</t>
    <phoneticPr fontId="23" type="noConversion"/>
  </si>
  <si>
    <t>TA-Y-A-2012-01-01</t>
    <phoneticPr fontId="23" type="noConversion"/>
  </si>
  <si>
    <t>TA-Y-A-2012-01-02</t>
    <phoneticPr fontId="23" type="noConversion"/>
  </si>
  <si>
    <t>TA-Y-A-2012-02</t>
    <phoneticPr fontId="23" type="noConversion"/>
  </si>
  <si>
    <t>TA-Y-A-2012-02-02</t>
    <phoneticPr fontId="23" type="noConversion"/>
  </si>
  <si>
    <t>TA-Y-A-2012-02-01</t>
    <phoneticPr fontId="23" type="noConversion"/>
  </si>
  <si>
    <t>TA-Y-A-2012-03</t>
    <phoneticPr fontId="23" type="noConversion"/>
  </si>
  <si>
    <t>TA-Y-A-2012-03-01</t>
    <phoneticPr fontId="23" type="noConversion"/>
  </si>
  <si>
    <t>TA-Y-A-2012-03-02</t>
    <phoneticPr fontId="23" type="noConversion"/>
  </si>
  <si>
    <t>TA-Y-A-2012-04</t>
    <phoneticPr fontId="23" type="noConversion"/>
  </si>
  <si>
    <t>TA-Y-A-2012-04-01</t>
    <phoneticPr fontId="23" type="noConversion"/>
  </si>
  <si>
    <t>TA-Y-A-2012-04-02</t>
    <phoneticPr fontId="23" type="noConversion"/>
  </si>
  <si>
    <t>TA-Y-A-2012-05</t>
    <phoneticPr fontId="23" type="noConversion"/>
  </si>
  <si>
    <t>TA-Y-A-2012-05-01</t>
    <phoneticPr fontId="23" type="noConversion"/>
  </si>
  <si>
    <t>TA-Y-A-2012-05-02</t>
    <phoneticPr fontId="23" type="noConversion"/>
  </si>
  <si>
    <t>TA-Y-A-2012-06</t>
    <phoneticPr fontId="23" type="noConversion"/>
  </si>
  <si>
    <t>TA-Y-A-2012-06-01</t>
    <phoneticPr fontId="23" type="noConversion"/>
  </si>
  <si>
    <t>TA-Y-A-2012-06-02</t>
    <phoneticPr fontId="23" type="noConversion"/>
  </si>
  <si>
    <t>TA-Y-A-2012-07</t>
    <phoneticPr fontId="23" type="noConversion"/>
  </si>
  <si>
    <t>TA-Y-A-2012-07-01</t>
    <phoneticPr fontId="23" type="noConversion"/>
  </si>
  <si>
    <t>TA-Y-A-2012-07-02</t>
    <phoneticPr fontId="23" type="noConversion"/>
  </si>
  <si>
    <t>TA-Y-A-2012-07-03</t>
    <phoneticPr fontId="23" type="noConversion"/>
  </si>
  <si>
    <t>TA-Y-A-2012-08</t>
    <phoneticPr fontId="23" type="noConversion"/>
  </si>
  <si>
    <t>TA-Y-A-2012-08-01</t>
    <phoneticPr fontId="23" type="noConversion"/>
  </si>
  <si>
    <t>TA-Y-A-2012-08-02</t>
    <phoneticPr fontId="23" type="noConversion"/>
  </si>
  <si>
    <t>TA-Y-A-2012-08-03</t>
    <phoneticPr fontId="23" type="noConversion"/>
  </si>
  <si>
    <t>TA-Y-A-2012-09</t>
    <phoneticPr fontId="23" type="noConversion"/>
  </si>
  <si>
    <t>TA-Y-A-2012-09-01</t>
    <phoneticPr fontId="23" type="noConversion"/>
  </si>
  <si>
    <t>TA-Y-A-2012-09-02</t>
    <phoneticPr fontId="23" type="noConversion"/>
  </si>
  <si>
    <t>TA-Y-A-2012-09-03</t>
    <phoneticPr fontId="23" type="noConversion"/>
  </si>
  <si>
    <t>TA-Y-A-2012-09-04</t>
    <phoneticPr fontId="23" type="noConversion"/>
  </si>
  <si>
    <t>TA-Y-A-2012-09-05</t>
    <phoneticPr fontId="23" type="noConversion"/>
  </si>
  <si>
    <t>TA-Y-A-2012-10</t>
    <phoneticPr fontId="23" type="noConversion"/>
  </si>
  <si>
    <t>TA-Y-A-2012-10-01</t>
    <phoneticPr fontId="23" type="noConversion"/>
  </si>
  <si>
    <t>TA-Y-A-2012-10-02</t>
    <phoneticPr fontId="23" type="noConversion"/>
  </si>
  <si>
    <t>TA-Y-A-2012-10-03</t>
    <phoneticPr fontId="23" type="noConversion"/>
  </si>
  <si>
    <t>TA-Y-A-2012-10-04</t>
    <phoneticPr fontId="23" type="noConversion"/>
  </si>
  <si>
    <t>TA-Y-A-2012-11</t>
    <phoneticPr fontId="23" type="noConversion"/>
  </si>
  <si>
    <t>TA-Y-A-2012-11-04</t>
    <phoneticPr fontId="23" type="noConversion"/>
  </si>
  <si>
    <t>TA-Y-A-2012-11-01</t>
    <phoneticPr fontId="23" type="noConversion"/>
  </si>
  <si>
    <t>TA-Y-A-2012-11-02</t>
    <phoneticPr fontId="23" type="noConversion"/>
  </si>
  <si>
    <t>TA-Y-A-2012-11-03</t>
    <phoneticPr fontId="23" type="noConversion"/>
  </si>
  <si>
    <t>TA-Y-A-2012-11-05</t>
    <phoneticPr fontId="23" type="noConversion"/>
  </si>
  <si>
    <t>TA-Y-A-2012-12</t>
    <phoneticPr fontId="23" type="noConversion"/>
  </si>
  <si>
    <t>TA-Y-A-2012-12-01</t>
    <phoneticPr fontId="23" type="noConversion"/>
  </si>
  <si>
    <t>TA-Y-A-2012-12-02</t>
    <phoneticPr fontId="23" type="noConversion"/>
  </si>
  <si>
    <t>TA-Y-A-2012-12-03</t>
    <phoneticPr fontId="23" type="noConversion"/>
  </si>
  <si>
    <t>TA-Y-A-2012-12-04</t>
    <phoneticPr fontId="23" type="noConversion"/>
  </si>
  <si>
    <t>TA-Y-A-2012-13</t>
    <phoneticPr fontId="23" type="noConversion"/>
  </si>
  <si>
    <t>TA-Y-A-2012-13-01</t>
    <phoneticPr fontId="23" type="noConversion"/>
  </si>
  <si>
    <t>TA-Y-A-2012-13-02</t>
    <phoneticPr fontId="23" type="noConversion"/>
  </si>
  <si>
    <t>TA-Y-A-2012-13-03</t>
    <phoneticPr fontId="23" type="noConversion"/>
  </si>
  <si>
    <t>TA-Y-A-2012-13-04</t>
    <phoneticPr fontId="23" type="noConversion"/>
  </si>
  <si>
    <t>TA-Y-B-2012-01</t>
    <phoneticPr fontId="23" type="noConversion"/>
  </si>
  <si>
    <t>TA-Y-B-2012-01-01</t>
    <phoneticPr fontId="23" type="noConversion"/>
  </si>
  <si>
    <t>TA-Y-B-2012-01-02</t>
    <phoneticPr fontId="23" type="noConversion"/>
  </si>
  <si>
    <t>TA-Y-B-2012-01-03</t>
    <phoneticPr fontId="23" type="noConversion"/>
  </si>
  <si>
    <t>TA-Y-B-2012-02</t>
    <phoneticPr fontId="23" type="noConversion"/>
  </si>
  <si>
    <t>TA-Y-B-2012-02-01</t>
    <phoneticPr fontId="23" type="noConversion"/>
  </si>
  <si>
    <t>TA-Y-B-2012-02-02</t>
    <phoneticPr fontId="23" type="noConversion"/>
  </si>
  <si>
    <t>TA-Y-B-2012-02-03</t>
    <phoneticPr fontId="23" type="noConversion"/>
  </si>
  <si>
    <t>TA-Y-B-2012-03</t>
    <phoneticPr fontId="23" type="noConversion"/>
  </si>
  <si>
    <t>TA-Y-B-2012-03-01</t>
    <phoneticPr fontId="23" type="noConversion"/>
  </si>
  <si>
    <t>TA-Y-B-2012-03-02</t>
    <phoneticPr fontId="23" type="noConversion"/>
  </si>
  <si>
    <t>TA-Y-D-2012-01</t>
    <phoneticPr fontId="23" type="noConversion"/>
  </si>
  <si>
    <t>TA-Y-D-2012-01-01</t>
    <phoneticPr fontId="23" type="noConversion"/>
  </si>
  <si>
    <t>TA-Y-D-2012-01-02</t>
    <phoneticPr fontId="23" type="noConversion"/>
  </si>
  <si>
    <t>TA-Y-D-2012-01-03</t>
    <phoneticPr fontId="23" type="noConversion"/>
  </si>
  <si>
    <t>TA-Y-E-2012-01</t>
    <phoneticPr fontId="23" type="noConversion"/>
  </si>
  <si>
    <t>TA-Y-E-2012-01-01</t>
    <phoneticPr fontId="23" type="noConversion"/>
  </si>
  <si>
    <t>TA-Y-E-2012-01-02</t>
    <phoneticPr fontId="23" type="noConversion"/>
  </si>
  <si>
    <t>TA-Y-E-2012-01-03</t>
    <phoneticPr fontId="23" type="noConversion"/>
  </si>
  <si>
    <t>TA-Y-E-2012-01-04</t>
    <phoneticPr fontId="23" type="noConversion"/>
  </si>
  <si>
    <t>TA-Y-E-2012-02</t>
    <phoneticPr fontId="23" type="noConversion"/>
  </si>
  <si>
    <t>TA-Y-E-2012-02-01</t>
    <phoneticPr fontId="23" type="noConversion"/>
  </si>
  <si>
    <t>TA-Y-E-2012-02-02</t>
    <phoneticPr fontId="23" type="noConversion"/>
  </si>
  <si>
    <t>TA-Y-E-2012-02-03</t>
    <phoneticPr fontId="23" type="noConversion"/>
  </si>
  <si>
    <t>TA-Y-E-2012-02-04</t>
    <phoneticPr fontId="23" type="noConversion"/>
  </si>
  <si>
    <t>TA-Y-E-2012-02-05</t>
    <phoneticPr fontId="23" type="noConversion"/>
  </si>
  <si>
    <t>TA-Y-E-2012-03</t>
    <phoneticPr fontId="23" type="noConversion"/>
  </si>
  <si>
    <t>TA-Y-E-2012-03-01</t>
    <phoneticPr fontId="23" type="noConversion"/>
  </si>
  <si>
    <t>TA-Y-E-2012-03-02</t>
    <phoneticPr fontId="23" type="noConversion"/>
  </si>
  <si>
    <t>TA-Y-E-2012-03-03</t>
    <phoneticPr fontId="23" type="noConversion"/>
  </si>
  <si>
    <t>TA-Y-F-2012-01</t>
    <phoneticPr fontId="23" type="noConversion"/>
  </si>
  <si>
    <t>TA-Y-F-2012-01-01</t>
    <phoneticPr fontId="23" type="noConversion"/>
  </si>
  <si>
    <t>TA-Y-F-2012-01-02</t>
    <phoneticPr fontId="23" type="noConversion"/>
  </si>
  <si>
    <t>TA-Y-F-2012-01-03</t>
    <phoneticPr fontId="23" type="noConversion"/>
  </si>
  <si>
    <t>TA-Y-G-2012-01</t>
    <phoneticPr fontId="23" type="noConversion"/>
  </si>
  <si>
    <t>TA-Y-G-2012-01-01</t>
    <phoneticPr fontId="23" type="noConversion"/>
  </si>
  <si>
    <t>TA-Y-G-2012-01-02</t>
    <phoneticPr fontId="23" type="noConversion"/>
  </si>
  <si>
    <t>TA-Y-G-2012-01-03</t>
    <phoneticPr fontId="23" type="noConversion"/>
  </si>
  <si>
    <t>TA-Y-H-2012-01</t>
    <phoneticPr fontId="23" type="noConversion"/>
  </si>
  <si>
    <t>TA-Y-H-2012-01-01</t>
    <phoneticPr fontId="23" type="noConversion"/>
  </si>
  <si>
    <t>TA-Y-H-2012-01-02</t>
    <phoneticPr fontId="23" type="noConversion"/>
  </si>
  <si>
    <t>TA-Y-H-2012-01-03</t>
    <phoneticPr fontId="23" type="noConversion"/>
  </si>
  <si>
    <t>TA-Y-H-2012-01-04</t>
    <phoneticPr fontId="23" type="noConversion"/>
  </si>
  <si>
    <t>TA-Y-H-2012-02</t>
    <phoneticPr fontId="23" type="noConversion"/>
  </si>
  <si>
    <t>TA-Y-H-2012-02-01</t>
    <phoneticPr fontId="23" type="noConversion"/>
  </si>
  <si>
    <t>TA-Y-H-2012-02-02</t>
    <phoneticPr fontId="23" type="noConversion"/>
  </si>
  <si>
    <t>TA-Y-H-2012-02-03</t>
    <phoneticPr fontId="23" type="noConversion"/>
  </si>
  <si>
    <t>TA-Y-H-2012-03</t>
    <phoneticPr fontId="23" type="noConversion"/>
  </si>
  <si>
    <t>TA-Y-H-2012-03-01</t>
    <phoneticPr fontId="23" type="noConversion"/>
  </si>
  <si>
    <t>TA-Y-H-2012-03-02</t>
    <phoneticPr fontId="23" type="noConversion"/>
  </si>
  <si>
    <t>TA-Y-H-2012-03-03</t>
    <phoneticPr fontId="23" type="noConversion"/>
  </si>
  <si>
    <t>TA-Y-H-2012-03-04</t>
    <phoneticPr fontId="23" type="noConversion"/>
  </si>
  <si>
    <t>TA-Y-H-2012-04</t>
    <phoneticPr fontId="23" type="noConversion"/>
  </si>
  <si>
    <t>TA-Y-H-2012-04-01</t>
    <phoneticPr fontId="23" type="noConversion"/>
  </si>
  <si>
    <t>TA-Y-H-2012-04-02</t>
    <phoneticPr fontId="23" type="noConversion"/>
  </si>
  <si>
    <t>TA-Y-H-2012-04-03</t>
    <phoneticPr fontId="23" type="noConversion"/>
  </si>
  <si>
    <t>TA-Y-H-2012-05</t>
    <phoneticPr fontId="23" type="noConversion"/>
  </si>
  <si>
    <t>TA-Y-H-2012-05-01</t>
    <phoneticPr fontId="23" type="noConversion"/>
  </si>
  <si>
    <t>TA-Y-A-2013-01</t>
    <phoneticPr fontId="23" type="noConversion"/>
  </si>
  <si>
    <t>TA-Y-A-2013-01-01</t>
    <phoneticPr fontId="23" type="noConversion"/>
  </si>
  <si>
    <t>TA-Y-A-2013-02</t>
    <phoneticPr fontId="23" type="noConversion"/>
  </si>
  <si>
    <t>TA-Y-A-2013-03</t>
    <phoneticPr fontId="23" type="noConversion"/>
  </si>
  <si>
    <t>TA-Y-A-2013-04</t>
    <phoneticPr fontId="23" type="noConversion"/>
  </si>
  <si>
    <t>TA-Y-A-2013-05</t>
    <phoneticPr fontId="23" type="noConversion"/>
  </si>
  <si>
    <t>TA-Y-A-2013-06</t>
    <phoneticPr fontId="23" type="noConversion"/>
  </si>
  <si>
    <t>TA-Y-A-2013-07</t>
    <phoneticPr fontId="23" type="noConversion"/>
  </si>
  <si>
    <t>TA-Y-A-2013-02-01</t>
    <phoneticPr fontId="23" type="noConversion"/>
  </si>
  <si>
    <t>TA-Y-A-2013-03-01</t>
    <phoneticPr fontId="23" type="noConversion"/>
  </si>
  <si>
    <t>TA-Y-A-2013-04-01</t>
    <phoneticPr fontId="23" type="noConversion"/>
  </si>
  <si>
    <t>TA-Y-A-2013-05-01</t>
    <phoneticPr fontId="23" type="noConversion"/>
  </si>
  <si>
    <t>TA-Y-A-2013-06-01</t>
    <phoneticPr fontId="23" type="noConversion"/>
  </si>
  <si>
    <t>TA-Y-A-2013-07-01</t>
    <phoneticPr fontId="23" type="noConversion"/>
  </si>
  <si>
    <t>TA-Y-A-2013-08</t>
    <phoneticPr fontId="23" type="noConversion"/>
  </si>
  <si>
    <t>TA-Y-A-2013-08-01</t>
    <phoneticPr fontId="23" type="noConversion"/>
  </si>
  <si>
    <t>TA-Y-A-2013-08-02</t>
    <phoneticPr fontId="23" type="noConversion"/>
  </si>
  <si>
    <t>TA-Y-A-2013-08-03</t>
    <phoneticPr fontId="23" type="noConversion"/>
  </si>
  <si>
    <t>TA-Y-A-2013-09</t>
    <phoneticPr fontId="23" type="noConversion"/>
  </si>
  <si>
    <t>TA-Y-A-2013-09-01</t>
    <phoneticPr fontId="23" type="noConversion"/>
  </si>
  <si>
    <t>TA-Y-A-2013-09-02</t>
    <phoneticPr fontId="23" type="noConversion"/>
  </si>
  <si>
    <t>TA-Y-A-2013-09-03</t>
    <phoneticPr fontId="23" type="noConversion"/>
  </si>
  <si>
    <t>TA-Y-A-2013-09-04</t>
    <phoneticPr fontId="23" type="noConversion"/>
  </si>
  <si>
    <t>TA-Y-A-2013-09-05</t>
    <phoneticPr fontId="23" type="noConversion"/>
  </si>
  <si>
    <t>TA-Y-A-2013-10</t>
    <phoneticPr fontId="23" type="noConversion"/>
  </si>
  <si>
    <t>TA-Y-A-2013-10-01</t>
    <phoneticPr fontId="23" type="noConversion"/>
  </si>
  <si>
    <t>TA-Y-A-2013-10-02</t>
    <phoneticPr fontId="23" type="noConversion"/>
  </si>
  <si>
    <t>TA-Y-A-2013-10-03</t>
    <phoneticPr fontId="23" type="noConversion"/>
  </si>
  <si>
    <t>TA-Y-A-2013-10-04</t>
    <phoneticPr fontId="23" type="noConversion"/>
  </si>
  <si>
    <t>TA-Y-A-2013-11</t>
    <phoneticPr fontId="23" type="noConversion"/>
  </si>
  <si>
    <t>TA-Y-A-2013-11-01</t>
    <phoneticPr fontId="23" type="noConversion"/>
  </si>
  <si>
    <t>TA-Y-A-2013-11-02</t>
    <phoneticPr fontId="23" type="noConversion"/>
  </si>
  <si>
    <t>TA-Y-A-2013-11-03</t>
    <phoneticPr fontId="23" type="noConversion"/>
  </si>
  <si>
    <t>TA-Y-A-2013-11-04</t>
    <phoneticPr fontId="23" type="noConversion"/>
  </si>
  <si>
    <t>TA-Y-A-2013-11-05</t>
    <phoneticPr fontId="23" type="noConversion"/>
  </si>
  <si>
    <t>TA-Y-A-2013-12</t>
    <phoneticPr fontId="23" type="noConversion"/>
  </si>
  <si>
    <t>TA-Y-A-2013-12-01</t>
    <phoneticPr fontId="23" type="noConversion"/>
  </si>
  <si>
    <t>TA-Y-A-2013-12-02</t>
    <phoneticPr fontId="23" type="noConversion"/>
  </si>
  <si>
    <t>TA-Y-A-2013-12-03</t>
    <phoneticPr fontId="23" type="noConversion"/>
  </si>
  <si>
    <t>TA-Y-A-2013-12-04</t>
    <phoneticPr fontId="23" type="noConversion"/>
  </si>
  <si>
    <t>TA-Y-A-2013-12-05</t>
    <phoneticPr fontId="23" type="noConversion"/>
  </si>
  <si>
    <t>TA-Y-A-2013-12-06</t>
    <phoneticPr fontId="23" type="noConversion"/>
  </si>
  <si>
    <t>TA-Y-A-2013-13</t>
    <phoneticPr fontId="23" type="noConversion"/>
  </si>
  <si>
    <t>TA-Y-A-2013-14</t>
    <phoneticPr fontId="23" type="noConversion"/>
  </si>
  <si>
    <t>TA-Y-A-2013-13-01</t>
    <phoneticPr fontId="23" type="noConversion"/>
  </si>
  <si>
    <t>TA-Y-A-2013-14-01</t>
    <phoneticPr fontId="23" type="noConversion"/>
  </si>
  <si>
    <t>TA-Y-A-2013-15</t>
    <phoneticPr fontId="23" type="noConversion"/>
  </si>
  <si>
    <t>TA-Y-A-2013-16</t>
    <phoneticPr fontId="23" type="noConversion"/>
  </si>
  <si>
    <t>TA-Y-A-2013-17</t>
    <phoneticPr fontId="23" type="noConversion"/>
  </si>
  <si>
    <t>TA-Y-A-2013-18</t>
    <phoneticPr fontId="23" type="noConversion"/>
  </si>
  <si>
    <t>TA-Y-A-2013-19</t>
    <phoneticPr fontId="23" type="noConversion"/>
  </si>
  <si>
    <t>TA-Y-A-2013-20</t>
    <phoneticPr fontId="23" type="noConversion"/>
  </si>
  <si>
    <t>TA-Y-A-2013-21</t>
    <phoneticPr fontId="23" type="noConversion"/>
  </si>
  <si>
    <t>TA-Y-A-2013-16-01</t>
    <phoneticPr fontId="23" type="noConversion"/>
  </si>
  <si>
    <t>TA-Y-A-2013-17-01</t>
    <phoneticPr fontId="23" type="noConversion"/>
  </si>
  <si>
    <t>TA-Y-A-2013-18-01</t>
    <phoneticPr fontId="23" type="noConversion"/>
  </si>
  <si>
    <t>TA-Y-A-2013-19-01</t>
    <phoneticPr fontId="23" type="noConversion"/>
  </si>
  <si>
    <t>TA-Y-A-2013-20-01</t>
    <phoneticPr fontId="23" type="noConversion"/>
  </si>
  <si>
    <t>TA-Y-A-2013-21-01</t>
    <phoneticPr fontId="23" type="noConversion"/>
  </si>
  <si>
    <t>TA-Y-A-2013-21-02</t>
    <phoneticPr fontId="23" type="noConversion"/>
  </si>
  <si>
    <t>TA-Y-A-2013-21-03</t>
    <phoneticPr fontId="23" type="noConversion"/>
  </si>
  <si>
    <t>TA-Y-B-2013-01</t>
    <phoneticPr fontId="23" type="noConversion"/>
  </si>
  <si>
    <t>TA-Y-B-2013-01-01</t>
    <phoneticPr fontId="23" type="noConversion"/>
  </si>
  <si>
    <t>TA-Y-B-2013-01-02</t>
    <phoneticPr fontId="23" type="noConversion"/>
  </si>
  <si>
    <t>TA-Y-B-2013-01-03</t>
    <phoneticPr fontId="23" type="noConversion"/>
  </si>
  <si>
    <t>TA-Y-B-2013-01-04</t>
    <phoneticPr fontId="23" type="noConversion"/>
  </si>
  <si>
    <t>TA-Y-B-2012-05</t>
    <phoneticPr fontId="23" type="noConversion"/>
  </si>
  <si>
    <t>TA-Y-B-2012-05-01</t>
    <phoneticPr fontId="23" type="noConversion"/>
  </si>
  <si>
    <t>TA-Y-B-2013-02</t>
    <phoneticPr fontId="23" type="noConversion"/>
  </si>
  <si>
    <t>TA-Y-B-2013-03</t>
    <phoneticPr fontId="23" type="noConversion"/>
  </si>
  <si>
    <t>TA-Y-B-2013-04</t>
    <phoneticPr fontId="23" type="noConversion"/>
  </si>
  <si>
    <t>TA-Y-B-2013-05</t>
    <phoneticPr fontId="23" type="noConversion"/>
  </si>
  <si>
    <t>TA-Y-B-2013-06</t>
    <phoneticPr fontId="23" type="noConversion"/>
  </si>
  <si>
    <t>TA-Y-B-2013-07</t>
    <phoneticPr fontId="23" type="noConversion"/>
  </si>
  <si>
    <t>TA-Y-B-2013-02-01</t>
    <phoneticPr fontId="23" type="noConversion"/>
  </si>
  <si>
    <t>TA-Y-B-2013-03-01</t>
    <phoneticPr fontId="23" type="noConversion"/>
  </si>
  <si>
    <t>TA-Y-B-2013-04-01</t>
    <phoneticPr fontId="23" type="noConversion"/>
  </si>
  <si>
    <t>TA-Y-B-2013-05-01</t>
    <phoneticPr fontId="23" type="noConversion"/>
  </si>
  <si>
    <t>TA-Y-B-2013-06-01</t>
    <phoneticPr fontId="23" type="noConversion"/>
  </si>
  <si>
    <t>TA-Y-B-2013-07-01</t>
    <phoneticPr fontId="23" type="noConversion"/>
  </si>
  <si>
    <t>TA-Y-B-2013-07-02</t>
    <phoneticPr fontId="23" type="noConversion"/>
  </si>
  <si>
    <t>TA-Y-B-2013-07-03</t>
    <phoneticPr fontId="23" type="noConversion"/>
  </si>
  <si>
    <t>TA-Y-B-2013-07-04</t>
    <phoneticPr fontId="23" type="noConversion"/>
  </si>
  <si>
    <t>TA-Y-C-2013-01</t>
    <phoneticPr fontId="23" type="noConversion"/>
  </si>
  <si>
    <t>TA-Y-C-2013-01-01</t>
    <phoneticPr fontId="23" type="noConversion"/>
  </si>
  <si>
    <t>TA-Y-D-2013-01</t>
    <phoneticPr fontId="23" type="noConversion"/>
  </si>
  <si>
    <t>TA-Y-D-2013-01-01</t>
    <phoneticPr fontId="23" type="noConversion"/>
  </si>
  <si>
    <t>TA-Y-D-2013-02</t>
    <phoneticPr fontId="23" type="noConversion"/>
  </si>
  <si>
    <t>TA-Y-D-2013-02-01</t>
    <phoneticPr fontId="23" type="noConversion"/>
  </si>
  <si>
    <t>TA-Y-E-2013-01</t>
    <phoneticPr fontId="23" type="noConversion"/>
  </si>
  <si>
    <t>TA-Y-E-2013-01-01</t>
    <phoneticPr fontId="23" type="noConversion"/>
  </si>
  <si>
    <t>TA-Y-E-2013-02</t>
    <phoneticPr fontId="23" type="noConversion"/>
  </si>
  <si>
    <t>TA-Y-E-2013-03</t>
    <phoneticPr fontId="23" type="noConversion"/>
  </si>
  <si>
    <t>TA-Y-E-2013-04</t>
    <phoneticPr fontId="23" type="noConversion"/>
  </si>
  <si>
    <t>TA-Y-E-2013-02-01</t>
    <phoneticPr fontId="23" type="noConversion"/>
  </si>
  <si>
    <t>TA-Y-E-2013-03-01</t>
    <phoneticPr fontId="23" type="noConversion"/>
  </si>
  <si>
    <t>TA-Y-E-2013-04-01</t>
    <phoneticPr fontId="23" type="noConversion"/>
  </si>
  <si>
    <t>TA-Y-E-2013-04-02</t>
    <phoneticPr fontId="23" type="noConversion"/>
  </si>
  <si>
    <t>TA-Y-F-2013-01</t>
    <phoneticPr fontId="23" type="noConversion"/>
  </si>
  <si>
    <t>TA-Y-F-2013-01-01</t>
    <phoneticPr fontId="23" type="noConversion"/>
  </si>
  <si>
    <t>TA-Y-F-2013-01-02</t>
    <phoneticPr fontId="23" type="noConversion"/>
  </si>
  <si>
    <t>TA-Y-F-2013-01-03</t>
    <phoneticPr fontId="23" type="noConversion"/>
  </si>
  <si>
    <t>TA-Y-F-2013-02</t>
    <phoneticPr fontId="23" type="noConversion"/>
  </si>
  <si>
    <t>TA-Y-F-2013-02-01</t>
    <phoneticPr fontId="23" type="noConversion"/>
  </si>
  <si>
    <t>TA-Y-F-2013-03</t>
    <phoneticPr fontId="23" type="noConversion"/>
  </si>
  <si>
    <t>TA-Y-F-2013-04</t>
    <phoneticPr fontId="23" type="noConversion"/>
  </si>
  <si>
    <t>TA-Y-F-2013-05</t>
    <phoneticPr fontId="23" type="noConversion"/>
  </si>
  <si>
    <t>TA-Y-F-2013-03-01</t>
    <phoneticPr fontId="23" type="noConversion"/>
  </si>
  <si>
    <t>TA-Y-F-2013-04-01</t>
    <phoneticPr fontId="23" type="noConversion"/>
  </si>
  <si>
    <t>TA-Y-F-2013-05-01</t>
    <phoneticPr fontId="23" type="noConversion"/>
  </si>
  <si>
    <t>TA-Y-F-2013-05-02</t>
    <phoneticPr fontId="23" type="noConversion"/>
  </si>
  <si>
    <t>TA-Y-F-2013-05-03</t>
    <phoneticPr fontId="23" type="noConversion"/>
  </si>
  <si>
    <t>TA-Y-G-2013-01</t>
    <phoneticPr fontId="23" type="noConversion"/>
  </si>
  <si>
    <t>TA-Y-G-2013-01-01</t>
    <phoneticPr fontId="23" type="noConversion"/>
  </si>
  <si>
    <t>TA-Y-G-2013-02</t>
    <phoneticPr fontId="23" type="noConversion"/>
  </si>
  <si>
    <t>TA-Y-G-2013-02-01</t>
    <phoneticPr fontId="23" type="noConversion"/>
  </si>
  <si>
    <t>TA-Y-H-2013-01</t>
    <phoneticPr fontId="23" type="noConversion"/>
  </si>
  <si>
    <t>TA-Y-H-2013-01-01</t>
    <phoneticPr fontId="23" type="noConversion"/>
  </si>
  <si>
    <t>TA-Y-A-2014-01</t>
    <phoneticPr fontId="23" type="noConversion"/>
  </si>
  <si>
    <t>TA-Y-A-2014-01-01</t>
    <phoneticPr fontId="23" type="noConversion"/>
  </si>
  <si>
    <t>TA-Y-A-2013-21-04</t>
  </si>
  <si>
    <t>TA-Y-A-2013-21-05</t>
  </si>
  <si>
    <t>TA-Y-A-2014-01-02</t>
    <phoneticPr fontId="23" type="noConversion"/>
  </si>
  <si>
    <t>TA-Y-A-2014-01-03</t>
    <phoneticPr fontId="23" type="noConversion"/>
  </si>
  <si>
    <t>TA-Y-A-2014-01-04</t>
    <phoneticPr fontId="23" type="noConversion"/>
  </si>
  <si>
    <t>TA-Y-A-2014-02</t>
    <phoneticPr fontId="23" type="noConversion"/>
  </si>
  <si>
    <t>TA-Y-A-2014-02-01</t>
    <phoneticPr fontId="23" type="noConversion"/>
  </si>
  <si>
    <t>TA-Y-A-2014-02-02</t>
    <phoneticPr fontId="23" type="noConversion"/>
  </si>
  <si>
    <t>TA-Y-A-2014-02-03</t>
    <phoneticPr fontId="23" type="noConversion"/>
  </si>
  <si>
    <t>TA-Y-A-2014-02-04</t>
    <phoneticPr fontId="23" type="noConversion"/>
  </si>
  <si>
    <t>TA-Y-A-2014-02-05</t>
    <phoneticPr fontId="23" type="noConversion"/>
  </si>
  <si>
    <t>TA-Y-A-2014-03</t>
    <phoneticPr fontId="23" type="noConversion"/>
  </si>
  <si>
    <t>TA-Y-A-2014-03-01</t>
    <phoneticPr fontId="23" type="noConversion"/>
  </si>
  <si>
    <t>TA-Y-A-2014-03-02</t>
    <phoneticPr fontId="23" type="noConversion"/>
  </si>
  <si>
    <t>TA-Y-A-2014-03-03</t>
    <phoneticPr fontId="23" type="noConversion"/>
  </si>
  <si>
    <t>TA-Y-A-2014-03-04</t>
    <phoneticPr fontId="23" type="noConversion"/>
  </si>
  <si>
    <t>TA-Y-A-2014-03-05</t>
    <phoneticPr fontId="23" type="noConversion"/>
  </si>
  <si>
    <t>TA-Y-A-2014-03-06</t>
    <phoneticPr fontId="23" type="noConversion"/>
  </si>
  <si>
    <t>TA-Y-A-2014-03-07</t>
    <phoneticPr fontId="23" type="noConversion"/>
  </si>
  <si>
    <t>TA-Y-A-2014-03-08</t>
    <phoneticPr fontId="23" type="noConversion"/>
  </si>
  <si>
    <t>TA-Y-A-2014-03-09</t>
    <phoneticPr fontId="23" type="noConversion"/>
  </si>
  <si>
    <t>TA-Y-A-2014-03-10</t>
    <phoneticPr fontId="23" type="noConversion"/>
  </si>
  <si>
    <t>TA-Y-A-2014-03-12</t>
    <phoneticPr fontId="23" type="noConversion"/>
  </si>
  <si>
    <t>TA-Y-A-2014-03-11</t>
    <phoneticPr fontId="23" type="noConversion"/>
  </si>
  <si>
    <t>TA-Y-A-2014-03-13</t>
    <phoneticPr fontId="23" type="noConversion"/>
  </si>
  <si>
    <t>TA-Y-A-2014-04</t>
    <phoneticPr fontId="23" type="noConversion"/>
  </si>
  <si>
    <t>TA-Y-A-2014-04-01</t>
    <phoneticPr fontId="23" type="noConversion"/>
  </si>
  <si>
    <t>TA-Y-A-2014-04-02</t>
    <phoneticPr fontId="23" type="noConversion"/>
  </si>
  <si>
    <t>TA-Y-A-2014-04-03</t>
    <phoneticPr fontId="23" type="noConversion"/>
  </si>
  <si>
    <t>TA-Y-A-2014-04-04</t>
    <phoneticPr fontId="23" type="noConversion"/>
  </si>
  <si>
    <t>TA-Y-A-2014-05</t>
    <phoneticPr fontId="23" type="noConversion"/>
  </si>
  <si>
    <t>TA-Y-A-2014-05-01</t>
    <phoneticPr fontId="23" type="noConversion"/>
  </si>
  <si>
    <t>TA-Y-A-2014-05-02</t>
    <phoneticPr fontId="23" type="noConversion"/>
  </si>
  <si>
    <t>TA-Y-A-2014-06</t>
    <phoneticPr fontId="23" type="noConversion"/>
  </si>
  <si>
    <t>TA-Y-A-2014-06-01</t>
    <phoneticPr fontId="23" type="noConversion"/>
  </si>
  <si>
    <t>TA-Y-A-2014-06-02</t>
    <phoneticPr fontId="23" type="noConversion"/>
  </si>
  <si>
    <t>TA-Y-A-2014-06-03</t>
    <phoneticPr fontId="23" type="noConversion"/>
  </si>
  <si>
    <t>TA-Y-A-2014-07</t>
    <phoneticPr fontId="23" type="noConversion"/>
  </si>
  <si>
    <t>TA-Y-A-2014-07-01</t>
    <phoneticPr fontId="23" type="noConversion"/>
  </si>
  <si>
    <t>TA-Y-A-2014-07-02</t>
    <phoneticPr fontId="23" type="noConversion"/>
  </si>
  <si>
    <t>TA-Y-A-2014-07-03</t>
    <phoneticPr fontId="23" type="noConversion"/>
  </si>
  <si>
    <t>TA-Y-A-2014-07-04</t>
    <phoneticPr fontId="23" type="noConversion"/>
  </si>
  <si>
    <t>TA-Y-A-2014-08</t>
    <phoneticPr fontId="23" type="noConversion"/>
  </si>
  <si>
    <t>TA-Y-A-2014-08-01</t>
    <phoneticPr fontId="23" type="noConversion"/>
  </si>
  <si>
    <t>TA-Y-A-2014-08-02</t>
    <phoneticPr fontId="23" type="noConversion"/>
  </si>
  <si>
    <t>TA-Y-A-2014-08-03</t>
    <phoneticPr fontId="23" type="noConversion"/>
  </si>
  <si>
    <t>TA-Y-A-2014-08-04</t>
    <phoneticPr fontId="23" type="noConversion"/>
  </si>
  <si>
    <t>TA-Y-A-2014-09</t>
    <phoneticPr fontId="23" type="noConversion"/>
  </si>
  <si>
    <t>TA-Y-A-2014-09-01</t>
    <phoneticPr fontId="23" type="noConversion"/>
  </si>
  <si>
    <t>TA-Y-A-2014-09-02</t>
    <phoneticPr fontId="23" type="noConversion"/>
  </si>
  <si>
    <t>TA-Y-A-2014-10</t>
    <phoneticPr fontId="23" type="noConversion"/>
  </si>
  <si>
    <t>TA-Y-A-2014-10-01</t>
    <phoneticPr fontId="23" type="noConversion"/>
  </si>
  <si>
    <t>TA-Y-A-2014-10-02</t>
    <phoneticPr fontId="23" type="noConversion"/>
  </si>
  <si>
    <t>TA-Y-A-2014-10-03</t>
    <phoneticPr fontId="23" type="noConversion"/>
  </si>
  <si>
    <t>TA-Y-A-2014-10-04</t>
    <phoneticPr fontId="23" type="noConversion"/>
  </si>
  <si>
    <t>TA-Y-B-2014-01</t>
    <phoneticPr fontId="23" type="noConversion"/>
  </si>
  <si>
    <t>TA-Y-B-2014-01-01</t>
    <phoneticPr fontId="23" type="noConversion"/>
  </si>
  <si>
    <t>TA-Y-B-2014-01-02</t>
    <phoneticPr fontId="23" type="noConversion"/>
  </si>
  <si>
    <t>TA-Y-B-2014-01-03</t>
    <phoneticPr fontId="23" type="noConversion"/>
  </si>
  <si>
    <t>TA-Y-B-2014-01-04</t>
    <phoneticPr fontId="23" type="noConversion"/>
  </si>
  <si>
    <t>TA-Y-B-2014-01-05</t>
    <phoneticPr fontId="23" type="noConversion"/>
  </si>
  <si>
    <t>TA-Y-B-2014-02</t>
    <phoneticPr fontId="23" type="noConversion"/>
  </si>
  <si>
    <t>TA-Y-B-2014-02-01</t>
    <phoneticPr fontId="23" type="noConversion"/>
  </si>
  <si>
    <t>TA-Y-B-2014-02-02</t>
    <phoneticPr fontId="23" type="noConversion"/>
  </si>
  <si>
    <t>TA-Y-B-2014-03</t>
    <phoneticPr fontId="23" type="noConversion"/>
  </si>
  <si>
    <t>TA-Y-B-2014-03-01</t>
    <phoneticPr fontId="23" type="noConversion"/>
  </si>
  <si>
    <t>TA-Y-B-2014-03-02</t>
    <phoneticPr fontId="23" type="noConversion"/>
  </si>
  <si>
    <t>TA-Y-B-2014-04</t>
    <phoneticPr fontId="23" type="noConversion"/>
  </si>
  <si>
    <t>TA-Y-B-2014-04-01</t>
    <phoneticPr fontId="23" type="noConversion"/>
  </si>
  <si>
    <t>TA-Y-C-2014-01</t>
    <phoneticPr fontId="23" type="noConversion"/>
  </si>
  <si>
    <t>TA-Y-C-2014-01-01</t>
    <phoneticPr fontId="23" type="noConversion"/>
  </si>
  <si>
    <t>TA-Y-C-2014-02</t>
    <phoneticPr fontId="23" type="noConversion"/>
  </si>
  <si>
    <t>TA-Y-C-2014-02-01</t>
    <phoneticPr fontId="23" type="noConversion"/>
  </si>
  <si>
    <t>TA-Y-C-2014-02-02</t>
    <phoneticPr fontId="23" type="noConversion"/>
  </si>
  <si>
    <t>TA-Y-C-2014-02-03</t>
    <phoneticPr fontId="23" type="noConversion"/>
  </si>
  <si>
    <t>TA-Y-C-2014-02-04</t>
    <phoneticPr fontId="23" type="noConversion"/>
  </si>
  <si>
    <t>TA-Y-D-2014-01</t>
    <phoneticPr fontId="23" type="noConversion"/>
  </si>
  <si>
    <t>TA-Y-D-2014-01-01</t>
    <phoneticPr fontId="23" type="noConversion"/>
  </si>
  <si>
    <t>TA-Y-D-2014-01-02</t>
    <phoneticPr fontId="23" type="noConversion"/>
  </si>
  <si>
    <t>TA-Y-D-2014-01-03</t>
    <phoneticPr fontId="23" type="noConversion"/>
  </si>
  <si>
    <t>TA-Y-D-2014-01-04</t>
    <phoneticPr fontId="23" type="noConversion"/>
  </si>
  <si>
    <t>TA-Y-D-2014-01-05</t>
    <phoneticPr fontId="23" type="noConversion"/>
  </si>
  <si>
    <t>TA-Y-D-2014-01-06</t>
    <phoneticPr fontId="23" type="noConversion"/>
  </si>
  <si>
    <t>TA-Y-D-2014-02</t>
    <phoneticPr fontId="23" type="noConversion"/>
  </si>
  <si>
    <t>TA-Y-D-2014-02-01</t>
    <phoneticPr fontId="23" type="noConversion"/>
  </si>
  <si>
    <t>TA-Y-D-2014-02-02</t>
    <phoneticPr fontId="23" type="noConversion"/>
  </si>
  <si>
    <t>TA-Y-E-2014-01</t>
    <phoneticPr fontId="23" type="noConversion"/>
  </si>
  <si>
    <t>TA-Y-E-2014-01-01</t>
    <phoneticPr fontId="23" type="noConversion"/>
  </si>
  <si>
    <t>TA-Y-E-2014-01-02</t>
    <phoneticPr fontId="23" type="noConversion"/>
  </si>
  <si>
    <t>TA-Y-E-2014-01-03</t>
    <phoneticPr fontId="23" type="noConversion"/>
  </si>
  <si>
    <t>TA-Y-E-2014-01-04</t>
    <phoneticPr fontId="23" type="noConversion"/>
  </si>
  <si>
    <t>TA-Y-F-2014-01</t>
    <phoneticPr fontId="23" type="noConversion"/>
  </si>
  <si>
    <t>TA-Y-F-2014-01-01</t>
    <phoneticPr fontId="23" type="noConversion"/>
  </si>
  <si>
    <t>TA-Y-F-2014-01-02</t>
    <phoneticPr fontId="23" type="noConversion"/>
  </si>
  <si>
    <t>TA-Y-F-2014-01-03</t>
    <phoneticPr fontId="23" type="noConversion"/>
  </si>
  <si>
    <t>TA-Y-F-2014-01-04</t>
    <phoneticPr fontId="23" type="noConversion"/>
  </si>
  <si>
    <t>TA-Y-F-2014-02</t>
    <phoneticPr fontId="23" type="noConversion"/>
  </si>
  <si>
    <t>TA-Y-F-2014-02-01</t>
    <phoneticPr fontId="23" type="noConversion"/>
  </si>
  <si>
    <t>TA-Y-F-2014-02-02</t>
    <phoneticPr fontId="23" type="noConversion"/>
  </si>
  <si>
    <t>TA-Y-F-2014-02-03</t>
    <phoneticPr fontId="23" type="noConversion"/>
  </si>
  <si>
    <t>TA-Y-F-2014-02-04</t>
    <phoneticPr fontId="23" type="noConversion"/>
  </si>
  <si>
    <t>TA-Y-A-2015-01</t>
    <phoneticPr fontId="23" type="noConversion"/>
  </si>
  <si>
    <t>TA-Y-A-2015-01-01</t>
    <phoneticPr fontId="23" type="noConversion"/>
  </si>
  <si>
    <t>TA-Y-A-2015-02</t>
    <phoneticPr fontId="23" type="noConversion"/>
  </si>
  <si>
    <t>TA-Y-A-2015-02-01</t>
    <phoneticPr fontId="23" type="noConversion"/>
  </si>
  <si>
    <t>TA-Y-A-2015-02-02</t>
    <phoneticPr fontId="23" type="noConversion"/>
  </si>
  <si>
    <t>TA-Y-A-2015-02-03</t>
    <phoneticPr fontId="23" type="noConversion"/>
  </si>
  <si>
    <t>TA-Y-A-2015-02-04</t>
    <phoneticPr fontId="23" type="noConversion"/>
  </si>
  <si>
    <t>TA-Y-A-2015-02-05</t>
    <phoneticPr fontId="23" type="noConversion"/>
  </si>
  <si>
    <t>TA-Y-A-2015-03</t>
    <phoneticPr fontId="23" type="noConversion"/>
  </si>
  <si>
    <t>TA-Y-A-2015-03-01</t>
    <phoneticPr fontId="23" type="noConversion"/>
  </si>
  <si>
    <t>TA-Y-A-2015-03-02</t>
    <phoneticPr fontId="23" type="noConversion"/>
  </si>
  <si>
    <t>TA-Y-A-2015-03-03</t>
    <phoneticPr fontId="23" type="noConversion"/>
  </si>
  <si>
    <t>TA-Y-A-2015-04</t>
    <phoneticPr fontId="23" type="noConversion"/>
  </si>
  <si>
    <t>TA-Y-A-2015-04-01</t>
    <phoneticPr fontId="23" type="noConversion"/>
  </si>
  <si>
    <t>TA-Y-A-2015-04-02</t>
    <phoneticPr fontId="23" type="noConversion"/>
  </si>
  <si>
    <t>TA-Y-A-2015-04-03</t>
    <phoneticPr fontId="23" type="noConversion"/>
  </si>
  <si>
    <t>TA-Y-A-2015-04-04</t>
    <phoneticPr fontId="23" type="noConversion"/>
  </si>
  <si>
    <t>TA-Y-A-2015-04-05</t>
    <phoneticPr fontId="23" type="noConversion"/>
  </si>
  <si>
    <t>TA-Y-A-2015-05</t>
    <phoneticPr fontId="23" type="noConversion"/>
  </si>
  <si>
    <t>TA-Y-A-2015-05-01</t>
    <phoneticPr fontId="23" type="noConversion"/>
  </si>
  <si>
    <t>TA-Y-A-2015-05-02</t>
    <phoneticPr fontId="23" type="noConversion"/>
  </si>
  <si>
    <t>TA-Y-A-2015-05-03</t>
    <phoneticPr fontId="23" type="noConversion"/>
  </si>
  <si>
    <t>TA-Y-A-2015-06</t>
    <phoneticPr fontId="23" type="noConversion"/>
  </si>
  <si>
    <t>TA-Y-A-2015-06-01</t>
    <phoneticPr fontId="23" type="noConversion"/>
  </si>
  <si>
    <t>TA-Y-A-2015-06-02</t>
    <phoneticPr fontId="23" type="noConversion"/>
  </si>
  <si>
    <t>TA-Y-A-2015-06-03</t>
    <phoneticPr fontId="23" type="noConversion"/>
  </si>
  <si>
    <t>TA-Y-A-2015-07</t>
    <phoneticPr fontId="23" type="noConversion"/>
  </si>
  <si>
    <t>TA-Y-A-2015-07-01</t>
    <phoneticPr fontId="23" type="noConversion"/>
  </si>
  <si>
    <t>TA-Y-A-2015-07-02</t>
    <phoneticPr fontId="23" type="noConversion"/>
  </si>
  <si>
    <t>TA-Y-A-2015-07-03</t>
    <phoneticPr fontId="23" type="noConversion"/>
  </si>
  <si>
    <t>TA-Y-A-2015-07-04</t>
    <phoneticPr fontId="23" type="noConversion"/>
  </si>
  <si>
    <t>TA-Y-A-2015-08</t>
    <phoneticPr fontId="23" type="noConversion"/>
  </si>
  <si>
    <t>TA-Y-A-2015-08-01</t>
    <phoneticPr fontId="23" type="noConversion"/>
  </si>
  <si>
    <t>TA-Y-A-2015-09</t>
    <phoneticPr fontId="23" type="noConversion"/>
  </si>
  <si>
    <t>TA-Y-A-2015-09-01</t>
    <phoneticPr fontId="23" type="noConversion"/>
  </si>
  <si>
    <t>TA-Y-A-2015-09-02</t>
    <phoneticPr fontId="23" type="noConversion"/>
  </si>
  <si>
    <t>TA-Y-A-2015-10</t>
    <phoneticPr fontId="23" type="noConversion"/>
  </si>
  <si>
    <t>TA-Y-A-2015-10-01</t>
    <phoneticPr fontId="23" type="noConversion"/>
  </si>
  <si>
    <t>TA-Y-A-2015-10-02</t>
    <phoneticPr fontId="23" type="noConversion"/>
  </si>
  <si>
    <t>TA-Y-B-2015-01</t>
    <phoneticPr fontId="23" type="noConversion"/>
  </si>
  <si>
    <t>TA-Y-B-2015-01-02</t>
    <phoneticPr fontId="23" type="noConversion"/>
  </si>
  <si>
    <t>TA-Y-B-2015-01-01</t>
    <phoneticPr fontId="23" type="noConversion"/>
  </si>
  <si>
    <t>TA-Y-B-2015-02</t>
    <phoneticPr fontId="23" type="noConversion"/>
  </si>
  <si>
    <t>TA-Y-B-2015-02-01</t>
    <phoneticPr fontId="23" type="noConversion"/>
  </si>
  <si>
    <t>TA-Y-B-2015-02-02</t>
    <phoneticPr fontId="23" type="noConversion"/>
  </si>
  <si>
    <t>TA-Y-B-2015-03</t>
    <phoneticPr fontId="23" type="noConversion"/>
  </si>
  <si>
    <t>TA-Y-B-2015-03-01</t>
    <phoneticPr fontId="23" type="noConversion"/>
  </si>
  <si>
    <t>TA-Y-B-2015-03-02</t>
    <phoneticPr fontId="23" type="noConversion"/>
  </si>
  <si>
    <t>TA-Y-B-2015-03-03</t>
    <phoneticPr fontId="23" type="noConversion"/>
  </si>
  <si>
    <t>TA-Y-B-2015-03-04</t>
    <phoneticPr fontId="23" type="noConversion"/>
  </si>
  <si>
    <t>TA-Y-B-2015-04</t>
    <phoneticPr fontId="23" type="noConversion"/>
  </si>
  <si>
    <t>TA-Y-B-2015-04-01</t>
    <phoneticPr fontId="23" type="noConversion"/>
  </si>
  <si>
    <t>TA-Y-B-2015-04-02</t>
    <phoneticPr fontId="23" type="noConversion"/>
  </si>
  <si>
    <t>TA-Y-B-2015-04-03</t>
    <phoneticPr fontId="23" type="noConversion"/>
  </si>
  <si>
    <t>TA-Y-B-2015-04-04</t>
    <phoneticPr fontId="23" type="noConversion"/>
  </si>
  <si>
    <t>TA-Y-B-2015-05</t>
    <phoneticPr fontId="23" type="noConversion"/>
  </si>
  <si>
    <t>TA-Y-B-2015-05-01</t>
    <phoneticPr fontId="23" type="noConversion"/>
  </si>
  <si>
    <t>TA-Y-B-2015-06</t>
    <phoneticPr fontId="23" type="noConversion"/>
  </si>
  <si>
    <t>TA-Y-B-2015-06-01</t>
    <phoneticPr fontId="23" type="noConversion"/>
  </si>
  <si>
    <t>TA-Y-B-2015-06-02</t>
    <phoneticPr fontId="23" type="noConversion"/>
  </si>
  <si>
    <t>TA-Y-B-2015-06-03</t>
    <phoneticPr fontId="23" type="noConversion"/>
  </si>
  <si>
    <t>TA-Y-B-2015-06-04</t>
    <phoneticPr fontId="23" type="noConversion"/>
  </si>
  <si>
    <t>TA-Y-C-2015-01</t>
    <phoneticPr fontId="23" type="noConversion"/>
  </si>
  <si>
    <t>TA-Y-C-2015-01-01</t>
    <phoneticPr fontId="23" type="noConversion"/>
  </si>
  <si>
    <t>TA-Y-C-2015-01-02</t>
    <phoneticPr fontId="23" type="noConversion"/>
  </si>
  <si>
    <t>TA-Y-D-2015-01</t>
    <phoneticPr fontId="23" type="noConversion"/>
  </si>
  <si>
    <t>TA-Y-D-2015-01-01</t>
    <phoneticPr fontId="23" type="noConversion"/>
  </si>
  <si>
    <t>TA-Y-D-2015-01-02</t>
    <phoneticPr fontId="23" type="noConversion"/>
  </si>
  <si>
    <t>TA-Y-D-2015-02</t>
    <phoneticPr fontId="23" type="noConversion"/>
  </si>
  <si>
    <t>TA-Y-D-2015-02-01</t>
    <phoneticPr fontId="23" type="noConversion"/>
  </si>
  <si>
    <t>TA-Y-D-2015-03</t>
    <phoneticPr fontId="23" type="noConversion"/>
  </si>
  <si>
    <t>TA-Y-D-2015-03-01</t>
    <phoneticPr fontId="23" type="noConversion"/>
  </si>
  <si>
    <t>TA-Y-D-2015-03-02</t>
    <phoneticPr fontId="23" type="noConversion"/>
  </si>
  <si>
    <t>TA-Y-D-2015-02-02</t>
    <phoneticPr fontId="23" type="noConversion"/>
  </si>
  <si>
    <t>TA-Y-D-2015-01-03</t>
    <phoneticPr fontId="23" type="noConversion"/>
  </si>
  <si>
    <t>TA-Y-D-2015-02-03</t>
    <phoneticPr fontId="23" type="noConversion"/>
  </si>
  <si>
    <t>TA-Y-D-2015-03-03</t>
    <phoneticPr fontId="23" type="noConversion"/>
  </si>
  <si>
    <t>TA-Y-E-2015-01</t>
    <phoneticPr fontId="23" type="noConversion"/>
  </si>
  <si>
    <t>TA-Y-E-2015-01-01</t>
    <phoneticPr fontId="23" type="noConversion"/>
  </si>
  <si>
    <t>TA-Y-E-2015-01-02</t>
    <phoneticPr fontId="23" type="noConversion"/>
  </si>
  <si>
    <t>TA-Y-E-2015-01-03</t>
    <phoneticPr fontId="23" type="noConversion"/>
  </si>
  <si>
    <t>TA-Y-F-2015-01</t>
    <phoneticPr fontId="23" type="noConversion"/>
  </si>
  <si>
    <t>TA-Y-F-2015-01-01</t>
    <phoneticPr fontId="23" type="noConversion"/>
  </si>
  <si>
    <t>TA-Y-F-2015-01-02</t>
    <phoneticPr fontId="23" type="noConversion"/>
  </si>
  <si>
    <t>TA-Y-F-2015-01-03</t>
    <phoneticPr fontId="23" type="noConversion"/>
  </si>
  <si>
    <t>TA-Y-F-2015-01-04</t>
    <phoneticPr fontId="23" type="noConversion"/>
  </si>
  <si>
    <t>TA-Y-G-2015-01</t>
    <phoneticPr fontId="23" type="noConversion"/>
  </si>
  <si>
    <t>TA-Y-G-2015-01-01</t>
    <phoneticPr fontId="23" type="noConversion"/>
  </si>
  <si>
    <t>TA-Y-G-2015-01-02</t>
    <phoneticPr fontId="23" type="noConversion"/>
  </si>
  <si>
    <t>TA-Y-G-2015-01-03</t>
    <phoneticPr fontId="23" type="noConversion"/>
  </si>
  <si>
    <t>TA-Y-G-2015-01-04</t>
    <phoneticPr fontId="23" type="noConversion"/>
  </si>
  <si>
    <t>TA-Y-A-2015-11</t>
    <phoneticPr fontId="23" type="noConversion"/>
  </si>
  <si>
    <t>TA-Y-A-2015-12</t>
    <phoneticPr fontId="23" type="noConversion"/>
  </si>
  <si>
    <t>TA-Y-A-2015-13</t>
    <phoneticPr fontId="23" type="noConversion"/>
  </si>
  <si>
    <t>TA-Y-A-2015-14</t>
    <phoneticPr fontId="23" type="noConversion"/>
  </si>
  <si>
    <t>TA-Y-A-2015-15</t>
    <phoneticPr fontId="23" type="noConversion"/>
  </si>
  <si>
    <t>TA-Y-A-2015-16</t>
    <phoneticPr fontId="23" type="noConversion"/>
  </si>
  <si>
    <t>TA-Y-A-2015-17</t>
    <phoneticPr fontId="23" type="noConversion"/>
  </si>
  <si>
    <t>TA-Y-A-2015-18</t>
    <phoneticPr fontId="23" type="noConversion"/>
  </si>
  <si>
    <t>TA-Y-A-2015-19</t>
    <phoneticPr fontId="23" type="noConversion"/>
  </si>
  <si>
    <t>TA-Y-A-2015-20</t>
    <phoneticPr fontId="23" type="noConversion"/>
  </si>
  <si>
    <t>TA-Y-A-2015-21</t>
    <phoneticPr fontId="23" type="noConversion"/>
  </si>
  <si>
    <t>TA-Y-B-2015-07</t>
    <phoneticPr fontId="23" type="noConversion"/>
  </si>
  <si>
    <t>TA-Y-B-2015-08</t>
    <phoneticPr fontId="23" type="noConversion"/>
  </si>
  <si>
    <t>TA-Y-C-2016-01-01</t>
    <phoneticPr fontId="23" type="noConversion"/>
  </si>
  <si>
    <t>TA-Y-C-2016-01</t>
    <phoneticPr fontId="23" type="noConversion"/>
  </si>
  <si>
    <t>TA-Y-C-2016-02</t>
    <phoneticPr fontId="23" type="noConversion"/>
  </si>
  <si>
    <t>TA-Y-C-2016-02-01</t>
    <phoneticPr fontId="23" type="noConversion"/>
  </si>
  <si>
    <t>TA-Y-C-2016-02-02</t>
    <phoneticPr fontId="23" type="noConversion"/>
  </si>
  <si>
    <t>TA-Y-C-2016-03</t>
    <phoneticPr fontId="23" type="noConversion"/>
  </si>
  <si>
    <t>TA-Y-C-2016-03-01</t>
    <phoneticPr fontId="23" type="noConversion"/>
  </si>
  <si>
    <t>TA-Y-C-2016-03-02</t>
    <phoneticPr fontId="23" type="noConversion"/>
  </si>
  <si>
    <t>TA-Y-C-2016-03-03</t>
    <phoneticPr fontId="23" type="noConversion"/>
  </si>
  <si>
    <t>TA-Y-C-2016-04</t>
    <phoneticPr fontId="23" type="noConversion"/>
  </si>
  <si>
    <t>TA-Y-C-2016-04-01</t>
    <phoneticPr fontId="23" type="noConversion"/>
  </si>
  <si>
    <t>TA-Y-C-2016-04-02</t>
    <phoneticPr fontId="23" type="noConversion"/>
  </si>
  <si>
    <t>TA-Y-D-2016-01</t>
    <phoneticPr fontId="23" type="noConversion"/>
  </si>
  <si>
    <t>TA-Y-D-2016-01-01</t>
    <phoneticPr fontId="23" type="noConversion"/>
  </si>
  <si>
    <t>TA-Y-D-2016-01-02</t>
    <phoneticPr fontId="23" type="noConversion"/>
  </si>
  <si>
    <t>TA-Y-D-2016-01-03</t>
    <phoneticPr fontId="23" type="noConversion"/>
  </si>
  <si>
    <t>TA-Y-D-2016-02</t>
    <phoneticPr fontId="23" type="noConversion"/>
  </si>
  <si>
    <t>TA-Y-D-2016-02-01</t>
    <phoneticPr fontId="23" type="noConversion"/>
  </si>
  <si>
    <t>TA-Y-D-2016-02-02</t>
    <phoneticPr fontId="23" type="noConversion"/>
  </si>
  <si>
    <t>TA-Y-D-2016-02-03</t>
    <phoneticPr fontId="23" type="noConversion"/>
  </si>
  <si>
    <t>TA-Y-D-2016-02-04</t>
    <phoneticPr fontId="23" type="noConversion"/>
  </si>
  <si>
    <t>TA-Y-D-2016-03</t>
    <phoneticPr fontId="23" type="noConversion"/>
  </si>
  <si>
    <t>TA-Y-D-2016-03-01</t>
    <phoneticPr fontId="23" type="noConversion"/>
  </si>
  <si>
    <t>TA-Y-D-2016-03-02</t>
    <phoneticPr fontId="23" type="noConversion"/>
  </si>
  <si>
    <t>TA-Y-D-2016-03-03</t>
    <phoneticPr fontId="23" type="noConversion"/>
  </si>
  <si>
    <t>TA-Y-D-2016-04</t>
    <phoneticPr fontId="23" type="noConversion"/>
  </si>
  <si>
    <t>TA-Y-D-2016-04-01</t>
    <phoneticPr fontId="23" type="noConversion"/>
  </si>
  <si>
    <t>TA-Y-D-2016-04-02</t>
    <phoneticPr fontId="23" type="noConversion"/>
  </si>
  <si>
    <t>TA-Y-D-2016-03-04</t>
    <phoneticPr fontId="23" type="noConversion"/>
  </si>
  <si>
    <t>TA-Y-D-2016-04-03</t>
    <phoneticPr fontId="23" type="noConversion"/>
  </si>
  <si>
    <t>TA-Y-D-2016-04-04</t>
    <phoneticPr fontId="23" type="noConversion"/>
  </si>
  <si>
    <t>TA-Y-D-2016-05</t>
    <phoneticPr fontId="23" type="noConversion"/>
  </si>
  <si>
    <t>TA-Y-D-2016-05-01</t>
    <phoneticPr fontId="23" type="noConversion"/>
  </si>
  <si>
    <t>TA-Y-D-2016-05-02</t>
    <phoneticPr fontId="23" type="noConversion"/>
  </si>
  <si>
    <t>TA-Y-D-2016-05-03</t>
    <phoneticPr fontId="23" type="noConversion"/>
  </si>
  <si>
    <t>TA-Y-E-2016-01</t>
    <phoneticPr fontId="23" type="noConversion"/>
  </si>
  <si>
    <t>TA-Y-E-2016-01-01</t>
    <phoneticPr fontId="23" type="noConversion"/>
  </si>
  <si>
    <t>TA-Y-E-2016-01-02</t>
    <phoneticPr fontId="23" type="noConversion"/>
  </si>
  <si>
    <t>TA-Y-E-2016-01-03</t>
    <phoneticPr fontId="23" type="noConversion"/>
  </si>
  <si>
    <t>TA-Y-E-2016-01-04</t>
    <phoneticPr fontId="23" type="noConversion"/>
  </si>
  <si>
    <t>TA-Y-E-2016-02</t>
    <phoneticPr fontId="23" type="noConversion"/>
  </si>
  <si>
    <t>TA-Y-E-2016-02-01</t>
    <phoneticPr fontId="23" type="noConversion"/>
  </si>
  <si>
    <t>TA-Y-E-2016-02-02</t>
    <phoneticPr fontId="23" type="noConversion"/>
  </si>
  <si>
    <t>TA-Y-E-2016-03</t>
    <phoneticPr fontId="23" type="noConversion"/>
  </si>
  <si>
    <t>TA-Y-E-2016-03-01</t>
    <phoneticPr fontId="23" type="noConversion"/>
  </si>
  <si>
    <t>TA-Y-E-2016-03-02</t>
    <phoneticPr fontId="23" type="noConversion"/>
  </si>
  <si>
    <t>TA-Y-E-2016-03-03</t>
    <phoneticPr fontId="23" type="noConversion"/>
  </si>
  <si>
    <t>TA-Y-E-2016-04</t>
    <phoneticPr fontId="23" type="noConversion"/>
  </si>
  <si>
    <t>TA-Y-E-2016-04-01</t>
    <phoneticPr fontId="23" type="noConversion"/>
  </si>
  <si>
    <t>TA-Y-E-2016-03-04</t>
    <phoneticPr fontId="23" type="noConversion"/>
  </si>
  <si>
    <t>TA-Y-E-2016-04-02</t>
    <phoneticPr fontId="23" type="noConversion"/>
  </si>
  <si>
    <t>TA-Y-E-2016-04-03</t>
    <phoneticPr fontId="23" type="noConversion"/>
  </si>
  <si>
    <t>TA-Y-E-2016-04-04</t>
    <phoneticPr fontId="23" type="noConversion"/>
  </si>
  <si>
    <t>TA-Y-E-2016-05</t>
    <phoneticPr fontId="23" type="noConversion"/>
  </si>
  <si>
    <t>TA-Y-E-2016-06</t>
    <phoneticPr fontId="23" type="noConversion"/>
  </si>
  <si>
    <t>TA-Y-E-2016-06-01</t>
    <phoneticPr fontId="23" type="noConversion"/>
  </si>
  <si>
    <t>TA-Y-E-2016-05-01</t>
    <phoneticPr fontId="23" type="noConversion"/>
  </si>
  <si>
    <t>TA-Y-E-2016-06-02</t>
    <phoneticPr fontId="23" type="noConversion"/>
  </si>
  <si>
    <t>TA-Y-E-2016-06-03</t>
    <phoneticPr fontId="23" type="noConversion"/>
  </si>
  <si>
    <t>TA-Y-E-2016-07</t>
    <phoneticPr fontId="23" type="noConversion"/>
  </si>
  <si>
    <t>TA-Y-E-2016-07-01</t>
    <phoneticPr fontId="23" type="noConversion"/>
  </si>
  <si>
    <t>TA-Y-E-2016-08</t>
    <phoneticPr fontId="23" type="noConversion"/>
  </si>
  <si>
    <t>TA-Y-E-2016-08-01</t>
    <phoneticPr fontId="23" type="noConversion"/>
  </si>
  <si>
    <t>TA-Y-F-2016-01</t>
    <phoneticPr fontId="23" type="noConversion"/>
  </si>
  <si>
    <t>TA-Y-F-2016-01-01</t>
    <phoneticPr fontId="23" type="noConversion"/>
  </si>
  <si>
    <t>TA-Y-F-2016-01-02</t>
    <phoneticPr fontId="23" type="noConversion"/>
  </si>
  <si>
    <t>TA-Y-F-2016-01-03</t>
    <phoneticPr fontId="23" type="noConversion"/>
  </si>
  <si>
    <t>TA-Y-F-2016-02</t>
    <phoneticPr fontId="23" type="noConversion"/>
  </si>
  <si>
    <t>TA-Y-F-2016-02-01</t>
    <phoneticPr fontId="23" type="noConversion"/>
  </si>
  <si>
    <t>TA-Y-F-2016-02-02</t>
    <phoneticPr fontId="23" type="noConversion"/>
  </si>
  <si>
    <t>TA-Y-F-2016-02-03</t>
    <phoneticPr fontId="23" type="noConversion"/>
  </si>
  <si>
    <t>TA-Y-F-2016-02-04</t>
    <phoneticPr fontId="23" type="noConversion"/>
  </si>
  <si>
    <t>TA-Y-F-2016-03</t>
    <phoneticPr fontId="23" type="noConversion"/>
  </si>
  <si>
    <t>TA-Y-F-2016-03-01</t>
    <phoneticPr fontId="23" type="noConversion"/>
  </si>
  <si>
    <t>TA-Y-F-2016-03-02</t>
    <phoneticPr fontId="23" type="noConversion"/>
  </si>
  <si>
    <t>TA-Y-F-2016-03-03</t>
    <phoneticPr fontId="23" type="noConversion"/>
  </si>
  <si>
    <t>TA-Y-F-2016-03-04</t>
    <phoneticPr fontId="23" type="noConversion"/>
  </si>
  <si>
    <t>TA-Y-F-2016-04</t>
    <phoneticPr fontId="23" type="noConversion"/>
  </si>
  <si>
    <t>TA-Y-F-2016-04-01</t>
    <phoneticPr fontId="23" type="noConversion"/>
  </si>
  <si>
    <t>TA-Y-F-2016-04-02</t>
    <phoneticPr fontId="23" type="noConversion"/>
  </si>
  <si>
    <t>TA-Y-F-2016-04-03</t>
    <phoneticPr fontId="23" type="noConversion"/>
  </si>
  <si>
    <t>TA-Y-F-2016-05</t>
    <phoneticPr fontId="23" type="noConversion"/>
  </si>
  <si>
    <t>TA-Y-F-2016-05-01</t>
    <phoneticPr fontId="23" type="noConversion"/>
  </si>
  <si>
    <t>TA-Y-F-2016-05-02</t>
    <phoneticPr fontId="23" type="noConversion"/>
  </si>
  <si>
    <t>TA-Y-F-2016-05-03</t>
    <phoneticPr fontId="23" type="noConversion"/>
  </si>
  <si>
    <t>TA-Y-F-2016-06</t>
    <phoneticPr fontId="23" type="noConversion"/>
  </si>
  <si>
    <t>TA-Y-F-2016-06-01</t>
    <phoneticPr fontId="23" type="noConversion"/>
  </si>
  <si>
    <t>TA-Y-F-2016-06-02</t>
    <phoneticPr fontId="23" type="noConversion"/>
  </si>
  <si>
    <t>TA-Y-F-2016-06-03</t>
    <phoneticPr fontId="23" type="noConversion"/>
  </si>
  <si>
    <t>TA-Y-G-2016-01</t>
    <phoneticPr fontId="23" type="noConversion"/>
  </si>
  <si>
    <t>TA-Y-G-2016-01-01</t>
    <phoneticPr fontId="23" type="noConversion"/>
  </si>
  <si>
    <t>TA-Y-G-2016-01-02</t>
    <phoneticPr fontId="23" type="noConversion"/>
  </si>
  <si>
    <t>TA-Y-G-2016-02</t>
    <phoneticPr fontId="23" type="noConversion"/>
  </si>
  <si>
    <t>TA-Y-G-2016-02-01</t>
    <phoneticPr fontId="23" type="noConversion"/>
  </si>
  <si>
    <t>TA-Y-G-2016-02-02</t>
    <phoneticPr fontId="23" type="noConversion"/>
  </si>
  <si>
    <t>TA-Y-G-2016-03</t>
    <phoneticPr fontId="23" type="noConversion"/>
  </si>
  <si>
    <t>TA-Y-G-2016-03-01</t>
    <phoneticPr fontId="23" type="noConversion"/>
  </si>
  <si>
    <t>TA-Y-G-2016-03-02</t>
    <phoneticPr fontId="23" type="noConversion"/>
  </si>
  <si>
    <t>TA-Y-G-2016-04</t>
    <phoneticPr fontId="23" type="noConversion"/>
  </si>
  <si>
    <t>TA-Y-G-2016-04-01</t>
    <phoneticPr fontId="23" type="noConversion"/>
  </si>
  <si>
    <t>TA-Y-G-2016-04-02</t>
    <phoneticPr fontId="23" type="noConversion"/>
  </si>
  <si>
    <t>TA-Y-G-2016-04-03</t>
    <phoneticPr fontId="23" type="noConversion"/>
  </si>
  <si>
    <t>TA-Y-G-2016-05</t>
    <phoneticPr fontId="23" type="noConversion"/>
  </si>
  <si>
    <t>TA-Y-G-2016-05-01</t>
    <phoneticPr fontId="23" type="noConversion"/>
  </si>
  <si>
    <t>TA-Y-G-2016-05-02</t>
    <phoneticPr fontId="23" type="noConversion"/>
  </si>
  <si>
    <t>TA-Y-G-2016-05-03</t>
    <phoneticPr fontId="23" type="noConversion"/>
  </si>
  <si>
    <t>TA-Y-G-2016-05-04</t>
    <phoneticPr fontId="23" type="noConversion"/>
  </si>
  <si>
    <t>TA-Y-G-2016-06</t>
    <phoneticPr fontId="23" type="noConversion"/>
  </si>
  <si>
    <t>TA-Y-G-2016-06-01</t>
    <phoneticPr fontId="23" type="noConversion"/>
  </si>
  <si>
    <t>연계</t>
    <phoneticPr fontId="23" type="noConversion"/>
  </si>
  <si>
    <t>TA-Y-G-2016-06-02</t>
    <phoneticPr fontId="23" type="noConversion"/>
  </si>
  <si>
    <t>TA-Y-G-2016-06-03</t>
    <phoneticPr fontId="23" type="noConversion"/>
  </si>
  <si>
    <t>TA-Y-G-2016-06-04</t>
    <phoneticPr fontId="23" type="noConversion"/>
  </si>
  <si>
    <t>TA-Y-G-2016-07</t>
    <phoneticPr fontId="23" type="noConversion"/>
  </si>
  <si>
    <t>TA-Y-G-2016-07-01</t>
    <phoneticPr fontId="23" type="noConversion"/>
  </si>
  <si>
    <t>TA-Y-G-2016-07-02</t>
    <phoneticPr fontId="23" type="noConversion"/>
  </si>
  <si>
    <t>TA-Y-G-2016-07-03</t>
    <phoneticPr fontId="23" type="noConversion"/>
  </si>
  <si>
    <t>TA-Y-G-2016-07-04</t>
    <phoneticPr fontId="23" type="noConversion"/>
  </si>
  <si>
    <t>TA-Y-G-2016-08</t>
    <phoneticPr fontId="23" type="noConversion"/>
  </si>
  <si>
    <t>TA-Y-G-2016-08-01</t>
    <phoneticPr fontId="23" type="noConversion"/>
  </si>
  <si>
    <t>TA-Y-G-2016-08-02</t>
    <phoneticPr fontId="23" type="noConversion"/>
  </si>
  <si>
    <t>TA-Y-G-2016-08-03</t>
    <phoneticPr fontId="23" type="noConversion"/>
  </si>
  <si>
    <t>TA-Y-G-2016-08-04</t>
    <phoneticPr fontId="23" type="noConversion"/>
  </si>
  <si>
    <t>TA-Y-G-2016-09</t>
    <phoneticPr fontId="23" type="noConversion"/>
  </si>
  <si>
    <t>TA-Y-G-2016-09-01</t>
    <phoneticPr fontId="23" type="noConversion"/>
  </si>
  <si>
    <t>TA-Y-G-2016-09-02</t>
    <phoneticPr fontId="23" type="noConversion"/>
  </si>
  <si>
    <t>TA-Y-G-2016-09-03</t>
    <phoneticPr fontId="23" type="noConversion"/>
  </si>
  <si>
    <t>TA-Y-G-2016-09-04</t>
    <phoneticPr fontId="23" type="noConversion"/>
  </si>
  <si>
    <t>TA-Y-G-2016-10</t>
    <phoneticPr fontId="23" type="noConversion"/>
  </si>
  <si>
    <t>TA-Y-G-2016-10-01</t>
    <phoneticPr fontId="23" type="noConversion"/>
  </si>
  <si>
    <t>TA-Y-G-2016-10-02</t>
    <phoneticPr fontId="23" type="noConversion"/>
  </si>
  <si>
    <t>TA-Y-G-2016-10-03</t>
    <phoneticPr fontId="23" type="noConversion"/>
  </si>
  <si>
    <t>TA-Y-G-2016-10-04</t>
    <phoneticPr fontId="23" type="noConversion"/>
  </si>
  <si>
    <t>TA-Y-G-2016-11</t>
    <phoneticPr fontId="23" type="noConversion"/>
  </si>
  <si>
    <t>TA-Y-G-2016-11-01</t>
    <phoneticPr fontId="23" type="noConversion"/>
  </si>
  <si>
    <t>TA-Y-G-2016-11-02</t>
    <phoneticPr fontId="23" type="noConversion"/>
  </si>
  <si>
    <t>TA-Y-G-2016-11-03</t>
    <phoneticPr fontId="23" type="noConversion"/>
  </si>
  <si>
    <t>TA-Y-G-2016-11-04</t>
    <phoneticPr fontId="23" type="noConversion"/>
  </si>
  <si>
    <t>TA-Y-G-2016-12-01</t>
    <phoneticPr fontId="23" type="noConversion"/>
  </si>
  <si>
    <t>TA-Y-F-2016-04-04</t>
    <phoneticPr fontId="23" type="noConversion"/>
  </si>
  <si>
    <t>TA-Y-F-2016-05-04</t>
    <phoneticPr fontId="23" type="noConversion"/>
  </si>
  <si>
    <t>TA-Y-F-2016-07</t>
    <phoneticPr fontId="23" type="noConversion"/>
  </si>
  <si>
    <t>TA-Y-F-2016-07-01</t>
    <phoneticPr fontId="23" type="noConversion"/>
  </si>
  <si>
    <t>TA-Y-F-2016-07-02</t>
    <phoneticPr fontId="23" type="noConversion"/>
  </si>
  <si>
    <t>TA-Y-F-2016-07-03</t>
    <phoneticPr fontId="23" type="noConversion"/>
  </si>
  <si>
    <t>TA-Y-F-2016-08</t>
    <phoneticPr fontId="23" type="noConversion"/>
  </si>
  <si>
    <t>TA-Y-F-2016-08-01</t>
    <phoneticPr fontId="23" type="noConversion"/>
  </si>
  <si>
    <t>TA-Y-F-2016-08-02</t>
    <phoneticPr fontId="23" type="noConversion"/>
  </si>
  <si>
    <t>TA-Y-F-2016-08-03</t>
    <phoneticPr fontId="23" type="noConversion"/>
  </si>
  <si>
    <t>TA-Y-G-2016-12</t>
    <phoneticPr fontId="23" type="noConversion"/>
  </si>
  <si>
    <t>TA-Y-G-2016-12-02</t>
    <phoneticPr fontId="23" type="noConversion"/>
  </si>
  <si>
    <t>TA-Y-H-2016-01</t>
    <phoneticPr fontId="23" type="noConversion"/>
  </si>
  <si>
    <t>TA-Y-H-2016-01-01</t>
    <phoneticPr fontId="23" type="noConversion"/>
  </si>
  <si>
    <t>TA-Y-A-2016-01-01</t>
  </si>
  <si>
    <t>TA-Y-A-2016-01-02</t>
  </si>
  <si>
    <t>TA-Y-A-2016-02-01</t>
  </si>
  <si>
    <t>TA-Y-A-2016-02-02</t>
  </si>
  <si>
    <t>TA-Y-A-2016-02-03</t>
  </si>
  <si>
    <t>TA-Y-A-2016-02-04</t>
  </si>
  <si>
    <t>TA-Y-A-2016-03-01</t>
  </si>
  <si>
    <t>TA-Y-A-2016-03-02</t>
  </si>
  <si>
    <t>TA-Y-A-2016-04-01</t>
  </si>
  <si>
    <t>TA-Y-A-2016-04-02</t>
  </si>
  <si>
    <t>TA-Y-A-2016-05-01</t>
  </si>
  <si>
    <t>TA-Y-A-2016-05-02</t>
  </si>
  <si>
    <t>TA-Y-A-2016-06-01</t>
  </si>
  <si>
    <t>TA-Y-A-2016-06-02</t>
  </si>
  <si>
    <t>TA-Y-A-2016-07-01</t>
  </si>
  <si>
    <t>TA-Y-A-2016-07-02</t>
  </si>
  <si>
    <t>TA-Y-A-2016-07-03</t>
  </si>
  <si>
    <t>TA-Y-A-2016-08-01</t>
  </si>
  <si>
    <t>TA-Y-A-2016-08-02</t>
  </si>
  <si>
    <t>TA-Y-A-2016-08-03</t>
  </si>
  <si>
    <t>TA-Y-A-2016-08-04</t>
  </si>
  <si>
    <t>TA-Y-A-2016-08-05</t>
  </si>
  <si>
    <t>TA-Y-A-2016-08-06</t>
  </si>
  <si>
    <t>TA-Y-A-2016-09-01</t>
  </si>
  <si>
    <t>TA-Y-A-2016-09-02</t>
  </si>
  <si>
    <t>TA-Y-A-2016-09-03</t>
  </si>
  <si>
    <t>TA-Y-A-2016-10-01</t>
  </si>
  <si>
    <t>TA-Y-A-2016-10-02</t>
  </si>
  <si>
    <t>TA-Y-A-2016-10-03</t>
  </si>
  <si>
    <t>TA-Y-A-2016-10-04</t>
  </si>
  <si>
    <t>TA-Y-A-2016-11-01</t>
  </si>
  <si>
    <t>TA-Y-A-2016-11-02</t>
  </si>
  <si>
    <t>TA-Y-A-2016-11-03</t>
  </si>
  <si>
    <t>TA-Y-A-2016-12-01</t>
  </si>
  <si>
    <t>TA-Y-B-2016-01-01</t>
  </si>
  <si>
    <t>TA-Y-B-2016-01-02</t>
  </si>
  <si>
    <t>TA-Y-B-2016-02-01</t>
  </si>
  <si>
    <t>TA-Y-B-2016-02-02</t>
  </si>
  <si>
    <t>TA-Y-B-2016-03-01</t>
  </si>
  <si>
    <t>TA-Y-B-2016-03-02</t>
  </si>
  <si>
    <t>TA-Y-B-2016-03-03</t>
  </si>
  <si>
    <t>TA-Y-B-2016-03-04</t>
  </si>
  <si>
    <t>TA-Y-B-2016-04-01</t>
  </si>
  <si>
    <t>TA-Y-B-2016-04-02</t>
  </si>
  <si>
    <t>TA-Y-B-2016-04-03</t>
  </si>
  <si>
    <t>TA-Y-B-2016-04-04</t>
  </si>
  <si>
    <t>TA-Y-B-2016-05-01</t>
  </si>
  <si>
    <t>TA-Y-B-2016-05-02</t>
  </si>
  <si>
    <t>TA-Y-B-2016-05-03</t>
  </si>
  <si>
    <t>TA-Y-B-2016-05-04</t>
  </si>
  <si>
    <t>TA-Y-B-2016-06-01</t>
  </si>
  <si>
    <t>TA-Y-B-2016-06-02</t>
  </si>
  <si>
    <t>TA-Y-B-2016-06-03</t>
  </si>
  <si>
    <t>TA-Y-B-2016-06-04</t>
  </si>
  <si>
    <t>TA-Y-B-2016-06-05</t>
  </si>
  <si>
    <t>TA-Y-B-2016-07-01</t>
  </si>
  <si>
    <t>TA-Y-B-2016-07-02</t>
  </si>
  <si>
    <t>TA-Y-B-2016-07-03</t>
  </si>
  <si>
    <t>TA-Y-B-2016-08-01</t>
  </si>
  <si>
    <t>TA-Y-B-2016-08-02</t>
  </si>
  <si>
    <t>TA-Y-A-2016-13-01</t>
  </si>
  <si>
    <t>TA-Y-A-2016-13-02</t>
  </si>
  <si>
    <t>TA-Y-A-2016-13-03</t>
  </si>
  <si>
    <t>TA-Y-A-2016-13-04</t>
  </si>
  <si>
    <t>TA-Y-A-2016-14-01</t>
  </si>
  <si>
    <t>TA-Y-A-2016-14-02</t>
  </si>
  <si>
    <t>TA-Y-A-2016-14-03</t>
  </si>
  <si>
    <t>TA-Y-A-2016-14-04</t>
  </si>
  <si>
    <t>TA-Y-A-2016-15-01</t>
  </si>
  <si>
    <t>TA-Y-A-2016-16-01</t>
  </si>
  <si>
    <t>TA-Y-A-2016-16-02</t>
  </si>
  <si>
    <t>TA-Y-A-2016-17-01</t>
  </si>
  <si>
    <t>TA-Y-A-2016-17-02</t>
  </si>
  <si>
    <t>TA-Y-A-2016-17-03</t>
  </si>
  <si>
    <t>TA-Y-A-2016-18-01</t>
  </si>
  <si>
    <t>TA-Y-A-2016-18-02</t>
  </si>
  <si>
    <t>TA-Y-A-2016-19-01</t>
  </si>
  <si>
    <t>TA-Y-A-2016-19-02</t>
  </si>
  <si>
    <t>TA-Y-A-2016-19-03</t>
  </si>
  <si>
    <t>TA-Y-A-2016-19-04</t>
  </si>
  <si>
    <t>TA-Y-A-2016-19-05</t>
  </si>
  <si>
    <t>TA-Y-A-2016-19-06</t>
  </si>
  <si>
    <t>TA-Y-A-2016-19-07</t>
  </si>
  <si>
    <t>TA-Y-A-2016-19-08</t>
  </si>
  <si>
    <t>TA-Y-A-2016-19-09</t>
  </si>
  <si>
    <t>TA-Y-A-2016-19-10</t>
  </si>
  <si>
    <t>TA-Y-A-2016-19-11</t>
  </si>
  <si>
    <t>TA-Y-A-2016-19-12</t>
  </si>
  <si>
    <t>TA-Y-A-2016-20-01</t>
  </si>
  <si>
    <t>TA-Y-A-2016-20-02</t>
  </si>
  <si>
    <t>TA-Y-A-2016-20-03</t>
  </si>
  <si>
    <t>TA-Y-A-2016-20-04</t>
  </si>
  <si>
    <t>TA-Y-A-2016-20-05</t>
  </si>
  <si>
    <t>TA-Y-A-2016-20-06</t>
  </si>
  <si>
    <t>TA-Y-A-2016-20-07</t>
  </si>
  <si>
    <t>TA-Y-A-2016-20-08</t>
  </si>
  <si>
    <t>TA-Y-A-2016-20-09</t>
  </si>
  <si>
    <t>TA-Y-A-2016-20-10</t>
  </si>
  <si>
    <t>TA-Y-A-2016-20-11</t>
  </si>
  <si>
    <t>TA-Y-A-2016-20-12</t>
  </si>
  <si>
    <t>TA-Y-A-2016-20-13</t>
  </si>
  <si>
    <t>TA-Y-A-2016-20-14</t>
  </si>
  <si>
    <t>TA-Y-A-2016-20-15</t>
  </si>
  <si>
    <t>TA-Y-A-2016-21-01</t>
  </si>
  <si>
    <t>TA-Y-A-2016-21-02</t>
  </si>
  <si>
    <t>TA-Y-A-2016-21-03</t>
  </si>
  <si>
    <t>TA-Y-A-2016-21-04</t>
  </si>
  <si>
    <t>TA-Y-A-2016-21-05</t>
  </si>
  <si>
    <t>TA-Y-A-2016-21-06</t>
  </si>
  <si>
    <t>TA-Y-A-2016-21-07</t>
  </si>
  <si>
    <t>TA-Y-A-2016-21-08</t>
  </si>
  <si>
    <t>TA-Y-A-2016-21-09</t>
  </si>
  <si>
    <t>TA-Y-A-2016-21-10</t>
  </si>
  <si>
    <t>TA-Y-A-2016-21-11</t>
  </si>
  <si>
    <t>TA-Y-A-2016-21-12</t>
  </si>
  <si>
    <t>TA-Y-A-2017-01-02</t>
    <phoneticPr fontId="23" type="noConversion"/>
  </si>
  <si>
    <t>TA-Y-A-2017-01-03</t>
    <phoneticPr fontId="23" type="noConversion"/>
  </si>
  <si>
    <t>TA-Y-A-2017-02-02</t>
    <phoneticPr fontId="23" type="noConversion"/>
  </si>
  <si>
    <t>TA-Y-A-2017-02-03</t>
    <phoneticPr fontId="23" type="noConversion"/>
  </si>
  <si>
    <t>TA-Y-A-2017-02-04</t>
    <phoneticPr fontId="23" type="noConversion"/>
  </si>
  <si>
    <t>TA-Y-A-2017-02-05</t>
    <phoneticPr fontId="23" type="noConversion"/>
  </si>
  <si>
    <t>TA-Y-A-2017-03-02</t>
    <phoneticPr fontId="23" type="noConversion"/>
  </si>
  <si>
    <t>TA-Y-A-2017-03-03</t>
    <phoneticPr fontId="23" type="noConversion"/>
  </si>
  <si>
    <t>TA-Y-A-2017-04-02</t>
    <phoneticPr fontId="23" type="noConversion"/>
  </si>
  <si>
    <t>TA-Y-A-2017-04-03</t>
    <phoneticPr fontId="23" type="noConversion"/>
  </si>
  <si>
    <t>TA-Y-A-2017-04-04</t>
    <phoneticPr fontId="23" type="noConversion"/>
  </si>
  <si>
    <t>TA-Y-A-2017-05-02</t>
    <phoneticPr fontId="23" type="noConversion"/>
  </si>
  <si>
    <t>TA-Y-A-2017-05-03</t>
    <phoneticPr fontId="23" type="noConversion"/>
  </si>
  <si>
    <t>TA-Y-A-2017-05-04</t>
    <phoneticPr fontId="23" type="noConversion"/>
  </si>
  <si>
    <t>TA-Y-A-2017-05-05</t>
    <phoneticPr fontId="23" type="noConversion"/>
  </si>
  <si>
    <t>TA-Y-A-2017-06-02</t>
    <phoneticPr fontId="23" type="noConversion"/>
  </si>
  <si>
    <t>TA-Y-A-2017-06-03</t>
    <phoneticPr fontId="23" type="noConversion"/>
  </si>
  <si>
    <t>TA-Y-A-2017-06-04</t>
    <phoneticPr fontId="23" type="noConversion"/>
  </si>
  <si>
    <t>TA-Y-A-2017-07-02</t>
    <phoneticPr fontId="23" type="noConversion"/>
  </si>
  <si>
    <t>TA-Y-A-2017-08-02</t>
    <phoneticPr fontId="23" type="noConversion"/>
  </si>
  <si>
    <t>TA-Y-A-2017-10</t>
    <phoneticPr fontId="23" type="noConversion"/>
  </si>
  <si>
    <t>TA-Y-A-2017-10-01</t>
    <phoneticPr fontId="23" type="noConversion"/>
  </si>
  <si>
    <t>TA-Y-A-2017-10-02</t>
    <phoneticPr fontId="23" type="noConversion"/>
  </si>
  <si>
    <t>TA-Y-A-2017-10-03</t>
    <phoneticPr fontId="23" type="noConversion"/>
  </si>
  <si>
    <t>TA-Y-A-2017-10-04</t>
    <phoneticPr fontId="23" type="noConversion"/>
  </si>
  <si>
    <t>TA-Y-A-2017-10-05</t>
    <phoneticPr fontId="23" type="noConversion"/>
  </si>
  <si>
    <t>TA-Y-A-2017-11</t>
    <phoneticPr fontId="23" type="noConversion"/>
  </si>
  <si>
    <t>TA-Y-A-2017-11-01</t>
    <phoneticPr fontId="23" type="noConversion"/>
  </si>
  <si>
    <t>TA-Y-A-2017-11-02</t>
    <phoneticPr fontId="23" type="noConversion"/>
  </si>
  <si>
    <t>TA-Y-A-2017-11-03</t>
    <phoneticPr fontId="23" type="noConversion"/>
  </si>
  <si>
    <t>TA-Y-A-2017-11-04</t>
    <phoneticPr fontId="23" type="noConversion"/>
  </si>
  <si>
    <t>TA-Y-A-2017-12</t>
    <phoneticPr fontId="23" type="noConversion"/>
  </si>
  <si>
    <t>TA-Y-A-2017-12-01</t>
    <phoneticPr fontId="23" type="noConversion"/>
  </si>
  <si>
    <t>TA-Y-A-2017-12-02</t>
    <phoneticPr fontId="23" type="noConversion"/>
  </si>
  <si>
    <t>TA-Y-A-2017-12-03</t>
    <phoneticPr fontId="23" type="noConversion"/>
  </si>
  <si>
    <t>TA-Y-A-2017-13</t>
    <phoneticPr fontId="23" type="noConversion"/>
  </si>
  <si>
    <t>TA-Y-A-2017-13-01</t>
    <phoneticPr fontId="23" type="noConversion"/>
  </si>
  <si>
    <t>TA-Y-A-2017-13-02</t>
    <phoneticPr fontId="23" type="noConversion"/>
  </si>
  <si>
    <t>TA-Y-A-2017-14</t>
    <phoneticPr fontId="23" type="noConversion"/>
  </si>
  <si>
    <t>TA-Y-A-2017-14-01</t>
    <phoneticPr fontId="23" type="noConversion"/>
  </si>
  <si>
    <t>TA-Y-A-2017-14-02</t>
    <phoneticPr fontId="23" type="noConversion"/>
  </si>
  <si>
    <t>TA-Y-A-2017-14-03</t>
    <phoneticPr fontId="23" type="noConversion"/>
  </si>
  <si>
    <t>TA-Y-A-2017-15</t>
    <phoneticPr fontId="23" type="noConversion"/>
  </si>
  <si>
    <t>TA-Y-A-2017-15-01</t>
    <phoneticPr fontId="23" type="noConversion"/>
  </si>
  <si>
    <t>TA-Y-A-2017-15-02</t>
    <phoneticPr fontId="23" type="noConversion"/>
  </si>
  <si>
    <t>TA-Y-A-2017-15-03</t>
    <phoneticPr fontId="23" type="noConversion"/>
  </si>
  <si>
    <t>TA-Y-A-2017-16</t>
    <phoneticPr fontId="23" type="noConversion"/>
  </si>
  <si>
    <t>TA-Y-A-2017-16-01</t>
    <phoneticPr fontId="23" type="noConversion"/>
  </si>
  <si>
    <t>TA-Y-A-2017-17</t>
    <phoneticPr fontId="23" type="noConversion"/>
  </si>
  <si>
    <t>TA-Y-A-2017-17-01</t>
    <phoneticPr fontId="23" type="noConversion"/>
  </si>
  <si>
    <t>TA-Y-A-2017-18</t>
    <phoneticPr fontId="23" type="noConversion"/>
  </si>
  <si>
    <t>TA-Y-A-2017-18-01</t>
    <phoneticPr fontId="23" type="noConversion"/>
  </si>
  <si>
    <t>TA-Y-A-2017-18-02</t>
    <phoneticPr fontId="23" type="noConversion"/>
  </si>
  <si>
    <t>TA-Y-A-2017-18-03</t>
    <phoneticPr fontId="23" type="noConversion"/>
  </si>
  <si>
    <t>TA-Y-B-2017-01</t>
    <phoneticPr fontId="23" type="noConversion"/>
  </si>
  <si>
    <t>TA-Y-B-2017-01-01</t>
    <phoneticPr fontId="23" type="noConversion"/>
  </si>
  <si>
    <t>TA-Y-B-2017-01-02</t>
    <phoneticPr fontId="23" type="noConversion"/>
  </si>
  <si>
    <t>TA-Y-B-2017-01-03</t>
    <phoneticPr fontId="23" type="noConversion"/>
  </si>
  <si>
    <t>TA-Y-D-2017-01</t>
    <phoneticPr fontId="23" type="noConversion"/>
  </si>
  <si>
    <t>TA-Y-D-2017-01-01</t>
    <phoneticPr fontId="23" type="noConversion"/>
  </si>
  <si>
    <t>TA-Y-D-2017-01-02</t>
    <phoneticPr fontId="23" type="noConversion"/>
  </si>
  <si>
    <t>TA-Y-D-2017-01-03</t>
    <phoneticPr fontId="23" type="noConversion"/>
  </si>
  <si>
    <t>TA-Y-D-2017-02</t>
    <phoneticPr fontId="23" type="noConversion"/>
  </si>
  <si>
    <t>TA-Y-D-2017-02-01</t>
    <phoneticPr fontId="23" type="noConversion"/>
  </si>
  <si>
    <t>TA-Y-D-2017-02-02</t>
    <phoneticPr fontId="23" type="noConversion"/>
  </si>
  <si>
    <t>TA-Y-D-2017-02-03</t>
    <phoneticPr fontId="23" type="noConversion"/>
  </si>
  <si>
    <t>TA-Y-D-2017-02-04</t>
    <phoneticPr fontId="23" type="noConversion"/>
  </si>
  <si>
    <t>TA-Y-E-2017-01</t>
    <phoneticPr fontId="23" type="noConversion"/>
  </si>
  <si>
    <t>TA-Y-E-2017-01-01</t>
    <phoneticPr fontId="23" type="noConversion"/>
  </si>
  <si>
    <t>TA-Y-E-2017-01-02</t>
    <phoneticPr fontId="23" type="noConversion"/>
  </si>
  <si>
    <t>TA-Y-F-2017-01</t>
    <phoneticPr fontId="23" type="noConversion"/>
  </si>
  <si>
    <t>TA-Y-F-2017-01-01</t>
    <phoneticPr fontId="23" type="noConversion"/>
  </si>
  <si>
    <t>TA-Y-F-2017-01-02</t>
    <phoneticPr fontId="23" type="noConversion"/>
  </si>
  <si>
    <t>TA-Y-F-2017-01-03</t>
    <phoneticPr fontId="23" type="noConversion"/>
  </si>
  <si>
    <t>TA-Y-F-2017-01-04</t>
    <phoneticPr fontId="23" type="noConversion"/>
  </si>
  <si>
    <t>TA-Y-F-2017-02</t>
    <phoneticPr fontId="23" type="noConversion"/>
  </si>
  <si>
    <t>TA-Y-F-2017-02-01</t>
    <phoneticPr fontId="23" type="noConversion"/>
  </si>
  <si>
    <t>TA-Y-F-2017-02-02</t>
    <phoneticPr fontId="23" type="noConversion"/>
  </si>
  <si>
    <t>TA-Y-F-2017-03</t>
    <phoneticPr fontId="23" type="noConversion"/>
  </si>
  <si>
    <t>TA-Y-F-2017-03-01</t>
    <phoneticPr fontId="23" type="noConversion"/>
  </si>
  <si>
    <t>TA-Y-F-2017-03-02</t>
    <phoneticPr fontId="23" type="noConversion"/>
  </si>
  <si>
    <t>TA-Y-F-2017-03-03</t>
    <phoneticPr fontId="23" type="noConversion"/>
  </si>
  <si>
    <t>TA-Y-H-2017-01</t>
    <phoneticPr fontId="23" type="noConversion"/>
  </si>
  <si>
    <t>TA-Y-H-2017-01-01</t>
    <phoneticPr fontId="23" type="noConversion"/>
  </si>
  <si>
    <t>TA-Y-H-2017-01-02</t>
    <phoneticPr fontId="23" type="noConversion"/>
  </si>
  <si>
    <t>TA-Y-H-2017-01-03</t>
    <phoneticPr fontId="23" type="noConversion"/>
  </si>
  <si>
    <t>TA-Y-H-2017-01-04</t>
    <phoneticPr fontId="23" type="noConversion"/>
  </si>
  <si>
    <t>TA-Y-H-2017-01-05</t>
    <phoneticPr fontId="23" type="noConversion"/>
  </si>
  <si>
    <t>성당터널_회전</t>
    <phoneticPr fontId="23" type="noConversion"/>
  </si>
  <si>
    <t>성당터널_성당방면</t>
    <phoneticPr fontId="23" type="noConversion"/>
  </si>
  <si>
    <t>태안</t>
    <phoneticPr fontId="23" type="noConversion"/>
  </si>
  <si>
    <t>126.302010</t>
    <phoneticPr fontId="23" type="noConversion"/>
  </si>
  <si>
    <t>36.754519</t>
    <phoneticPr fontId="23" type="noConversion"/>
  </si>
  <si>
    <t>A</t>
    <phoneticPr fontId="23" type="noConversion"/>
  </si>
  <si>
    <t>XNP-6330RH</t>
    <phoneticPr fontId="23" type="noConversion"/>
  </si>
  <si>
    <t>TA-Y-A-2017-19</t>
    <phoneticPr fontId="23" type="noConversion"/>
  </si>
  <si>
    <t>TA-Y-A-2017-19-01</t>
    <phoneticPr fontId="23" type="noConversion"/>
  </si>
  <si>
    <t>TA-Y-A-2017-19-02</t>
  </si>
  <si>
    <t>TA-Y-A-2017-20</t>
    <phoneticPr fontId="23" type="noConversion"/>
  </si>
  <si>
    <t>TA-Y-A-2017-20-01</t>
    <phoneticPr fontId="23" type="noConversion"/>
  </si>
  <si>
    <t>TA-Y-A-2017-20-02</t>
  </si>
  <si>
    <t>TA-Y-A-2017-20-03</t>
  </si>
  <si>
    <t>TA-Y-A-2017-20-04</t>
  </si>
  <si>
    <t>TA-Y-A-2017-20-05</t>
  </si>
  <si>
    <t>GS25중앙점_회전</t>
    <phoneticPr fontId="23" type="noConversion"/>
  </si>
  <si>
    <t>GS25중앙점_주공방면</t>
    <phoneticPr fontId="23" type="noConversion"/>
  </si>
  <si>
    <t>GS25중앙점_터미널방면</t>
    <phoneticPr fontId="23" type="noConversion"/>
  </si>
  <si>
    <t>GS25중앙점_군청오거리방면</t>
    <phoneticPr fontId="23" type="noConversion"/>
  </si>
  <si>
    <t>GS25중앙점_건강보험공단방면</t>
    <phoneticPr fontId="23" type="noConversion"/>
  </si>
  <si>
    <t>XNO-6080R</t>
    <phoneticPr fontId="23" type="noConversion"/>
  </si>
  <si>
    <t>126.303499</t>
    <phoneticPr fontId="23" type="noConversion"/>
  </si>
  <si>
    <t>36.749509</t>
    <phoneticPr fontId="23" type="noConversion"/>
  </si>
  <si>
    <t>TA-Y-E-2017-01</t>
    <phoneticPr fontId="23" type="noConversion"/>
  </si>
  <si>
    <t>TA-Y-E-2017-01-01</t>
    <phoneticPr fontId="23" type="noConversion"/>
  </si>
  <si>
    <t>126.202676</t>
    <phoneticPr fontId="23" type="noConversion"/>
  </si>
  <si>
    <t>36.800946</t>
    <phoneticPr fontId="23" type="noConversion"/>
  </si>
  <si>
    <t>㈜렉스젠</t>
    <phoneticPr fontId="23" type="noConversion"/>
  </si>
  <si>
    <t>TA-Y-E-2017-02</t>
    <phoneticPr fontId="23" type="noConversion"/>
  </si>
  <si>
    <t>TA-Y-E-2017-02-01</t>
    <phoneticPr fontId="23" type="noConversion"/>
  </si>
  <si>
    <t>연포입구삼거리</t>
    <phoneticPr fontId="23" type="noConversion"/>
  </si>
  <si>
    <t>방범</t>
    <phoneticPr fontId="23" type="noConversion"/>
  </si>
  <si>
    <t>TA-Y-E-2017-03</t>
    <phoneticPr fontId="23" type="noConversion"/>
  </si>
  <si>
    <t>TA-Y-E-2017-03-01</t>
    <phoneticPr fontId="23" type="noConversion"/>
  </si>
  <si>
    <t>TA-Y-E-2017-03-02</t>
  </si>
  <si>
    <t>TA-Y-E-2017-03-03</t>
  </si>
  <si>
    <t>TA-Y-E-2017-03-04</t>
  </si>
  <si>
    <t>신진대교_회전</t>
    <phoneticPr fontId="23" type="noConversion"/>
  </si>
  <si>
    <t>신진대교_하나로마트방면</t>
    <phoneticPr fontId="23" type="noConversion"/>
  </si>
  <si>
    <t>신진대교_대교방면</t>
    <phoneticPr fontId="23" type="noConversion"/>
  </si>
  <si>
    <t>신진대교_안흥항방면</t>
    <phoneticPr fontId="23" type="noConversion"/>
  </si>
  <si>
    <t>근흥면 신진대교길 169-10</t>
  </si>
  <si>
    <t>TA-Y-E-2017-04</t>
    <phoneticPr fontId="23" type="noConversion"/>
  </si>
  <si>
    <t>TA-Y-E-2017-04-01</t>
    <phoneticPr fontId="23" type="noConversion"/>
  </si>
  <si>
    <t>TA-Y-E-2017-04-02</t>
  </si>
  <si>
    <t>TA-Y-E-2017-04-03</t>
  </si>
  <si>
    <t>TA-Y-E-2017-04-04</t>
  </si>
  <si>
    <t>TA-Y-E-2017-04-05</t>
  </si>
  <si>
    <t>TA-Y-E-2017-04-06</t>
  </si>
  <si>
    <t>신진항_회전</t>
    <phoneticPr fontId="23" type="noConversion"/>
  </si>
  <si>
    <t>신진항_여객터미널방면</t>
    <phoneticPr fontId="23" type="noConversion"/>
  </si>
  <si>
    <t>신진항_새마을금고방면</t>
    <phoneticPr fontId="23" type="noConversion"/>
  </si>
  <si>
    <t>신진항_부두수협방면</t>
    <phoneticPr fontId="23" type="noConversion"/>
  </si>
  <si>
    <t>신진항_부두여객터미널방면</t>
    <phoneticPr fontId="23" type="noConversion"/>
  </si>
  <si>
    <t>126.136658</t>
    <phoneticPr fontId="23" type="noConversion"/>
  </si>
  <si>
    <t>36.679855</t>
    <phoneticPr fontId="23" type="noConversion"/>
  </si>
  <si>
    <t>한화테크윈</t>
    <phoneticPr fontId="23" type="noConversion"/>
  </si>
  <si>
    <t>SNO-6084R</t>
    <phoneticPr fontId="23" type="noConversion"/>
  </si>
  <si>
    <t>TA-Y-H-2017-02</t>
    <phoneticPr fontId="23" type="noConversion"/>
  </si>
  <si>
    <t>TA-Y-H-2017-02-01</t>
    <phoneticPr fontId="23" type="noConversion"/>
  </si>
  <si>
    <t>TA-Y-H-2017-02-02</t>
  </si>
  <si>
    <t>TA-Y-H-2017-02-03</t>
  </si>
  <si>
    <t>TA-Y-B-2017-02</t>
    <phoneticPr fontId="23" type="noConversion"/>
  </si>
  <si>
    <t>TA-Y-B-2017-02-01</t>
    <phoneticPr fontId="23" type="noConversion"/>
  </si>
  <si>
    <t>TA-Y-B-2017-02-02</t>
  </si>
  <si>
    <t>TA-Y-B-2017-02-03</t>
  </si>
  <si>
    <t>TA-Y-B-2017-02-04</t>
  </si>
  <si>
    <t>TA-Y-B-2017-03</t>
    <phoneticPr fontId="23" type="noConversion"/>
  </si>
  <si>
    <t>TA-Y-B-2017-03-02</t>
  </si>
  <si>
    <t>TA-Y-B-2017-03-03</t>
  </si>
  <si>
    <t>TA-Y-B-2017-03-04</t>
  </si>
  <si>
    <t>TA-Y-B-2017-04</t>
    <phoneticPr fontId="23" type="noConversion"/>
  </si>
  <si>
    <t>TA-Y-B-2017-04-01</t>
    <phoneticPr fontId="23" type="noConversion"/>
  </si>
  <si>
    <t>TA-Y-B-2017-04-02</t>
  </si>
  <si>
    <t>TA-Y-B-2017-04-03</t>
  </si>
  <si>
    <t>TA-Y-B-2017-04-04</t>
  </si>
  <si>
    <t>청산항-회전</t>
    <phoneticPr fontId="23" type="noConversion"/>
  </si>
  <si>
    <t>청산항고정-1</t>
    <phoneticPr fontId="23" type="noConversion"/>
  </si>
  <si>
    <t>청산항고정-2</t>
  </si>
  <si>
    <t>공개</t>
    <phoneticPr fontId="23" type="noConversion"/>
  </si>
  <si>
    <t>원북</t>
    <phoneticPr fontId="23" type="noConversion"/>
  </si>
  <si>
    <t>126.311696</t>
    <phoneticPr fontId="23" type="noConversion"/>
  </si>
  <si>
    <t>36.861314</t>
    <phoneticPr fontId="23" type="noConversion"/>
  </si>
  <si>
    <t>D</t>
    <phoneticPr fontId="23" type="noConversion"/>
  </si>
  <si>
    <t>SCN-200P30UIR</t>
    <phoneticPr fontId="23" type="noConversion"/>
  </si>
  <si>
    <t>SCN-550IF</t>
    <phoneticPr fontId="23" type="noConversion"/>
  </si>
  <si>
    <t>센텍</t>
    <phoneticPr fontId="23" type="noConversion"/>
  </si>
  <si>
    <t>황포항-회전</t>
    <phoneticPr fontId="23" type="noConversion"/>
  </si>
  <si>
    <t>황포항고정-1</t>
    <phoneticPr fontId="23" type="noConversion"/>
  </si>
  <si>
    <t>황포항고정-2</t>
  </si>
  <si>
    <t>황포항고정-3</t>
  </si>
  <si>
    <t>안면</t>
    <phoneticPr fontId="23" type="noConversion"/>
  </si>
  <si>
    <t>126.315502</t>
    <phoneticPr fontId="23" type="noConversion"/>
  </si>
  <si>
    <t>36.570560</t>
    <phoneticPr fontId="23" type="noConversion"/>
  </si>
  <si>
    <t>F</t>
    <phoneticPr fontId="23" type="noConversion"/>
  </si>
  <si>
    <t>버튼</t>
    <phoneticPr fontId="23" type="noConversion"/>
  </si>
  <si>
    <t>황도항고정-1</t>
    <phoneticPr fontId="23" type="noConversion"/>
  </si>
  <si>
    <t>황도항고정-2</t>
  </si>
  <si>
    <t>황도항고정-3</t>
  </si>
  <si>
    <t>126.384405</t>
    <phoneticPr fontId="23" type="noConversion"/>
  </si>
  <si>
    <t>36.600030</t>
    <phoneticPr fontId="23" type="noConversion"/>
  </si>
  <si>
    <t>삼봉-회전</t>
    <phoneticPr fontId="23" type="noConversion"/>
  </si>
  <si>
    <t>삼봉고정-1</t>
    <phoneticPr fontId="23" type="noConversion"/>
  </si>
  <si>
    <t>삼봉고정-2</t>
  </si>
  <si>
    <t>삼봉고정-3</t>
  </si>
  <si>
    <t>신규</t>
    <phoneticPr fontId="23" type="noConversion"/>
  </si>
  <si>
    <t>TA-Y-A-2017-21</t>
    <phoneticPr fontId="23" type="noConversion"/>
  </si>
  <si>
    <t>TA-Y-A-2017-21-01</t>
    <phoneticPr fontId="23" type="noConversion"/>
  </si>
  <si>
    <t>TA-Y-A-2017-21-02</t>
  </si>
  <si>
    <t>TA-Y-A-2017-21-03</t>
  </si>
  <si>
    <t>TA-Y-A-2017-21-04</t>
  </si>
  <si>
    <t>동문공원A구역_회전</t>
    <phoneticPr fontId="23" type="noConversion"/>
  </si>
  <si>
    <t>동문공원A구역_고정</t>
    <phoneticPr fontId="23" type="noConversion"/>
  </si>
  <si>
    <t>XNO-6120R</t>
    <phoneticPr fontId="23" type="noConversion"/>
  </si>
  <si>
    <t>신호등</t>
  </si>
  <si>
    <t>TA-Y-A-2017-22</t>
    <phoneticPr fontId="23" type="noConversion"/>
  </si>
  <si>
    <t>TA-Y-A-2017-23</t>
    <phoneticPr fontId="23" type="noConversion"/>
  </si>
  <si>
    <t>TA-Y-A-2017-24</t>
    <phoneticPr fontId="23" type="noConversion"/>
  </si>
  <si>
    <t>TA-Y-A-2017-22-01</t>
    <phoneticPr fontId="23" type="noConversion"/>
  </si>
  <si>
    <t>TA-Y-A-2017-22-02</t>
  </si>
  <si>
    <t>TA-Y-A-2017-22-03</t>
  </si>
  <si>
    <t>TA-Y-A-2017-22-04</t>
  </si>
  <si>
    <t>TA-Y-A-2017-23-02</t>
    <phoneticPr fontId="23" type="noConversion"/>
  </si>
  <si>
    <t>TA-Y-A-2017-23-03</t>
  </si>
  <si>
    <t>TA-Y-A-2017-23-04</t>
  </si>
  <si>
    <t>TA-Y-A-2017-23-05</t>
  </si>
  <si>
    <t>TA-Y-A-2017-24-01</t>
    <phoneticPr fontId="23" type="noConversion"/>
  </si>
  <si>
    <t>TA-Y-A-2017-24-02</t>
  </si>
  <si>
    <t>TA-Y-A-2017-24-03</t>
  </si>
  <si>
    <t>동문공원B구역_회전</t>
    <phoneticPr fontId="23" type="noConversion"/>
  </si>
  <si>
    <t>동문공원B구역_고정</t>
    <phoneticPr fontId="23" type="noConversion"/>
  </si>
  <si>
    <t>동문공원C구역_회전</t>
    <phoneticPr fontId="23" type="noConversion"/>
  </si>
  <si>
    <t>동문공원C구역_고정</t>
    <phoneticPr fontId="23" type="noConversion"/>
  </si>
  <si>
    <t>동문공원D구역_회전</t>
    <phoneticPr fontId="23" type="noConversion"/>
  </si>
  <si>
    <t>동문공원D구역_고정</t>
    <phoneticPr fontId="23" type="noConversion"/>
  </si>
  <si>
    <t>태안군 CCTV 통합관제센터 학교 연계 카메라 현황 (2018-05-08)</t>
    <phoneticPr fontId="179" type="noConversion"/>
  </si>
  <si>
    <t>NO</t>
    <phoneticPr fontId="179" type="noConversion"/>
  </si>
  <si>
    <t>학 교 명</t>
    <phoneticPr fontId="179" type="noConversion"/>
  </si>
  <si>
    <t>관리사</t>
    <phoneticPr fontId="179" type="noConversion"/>
  </si>
  <si>
    <t>카메라연계현황</t>
    <phoneticPr fontId="179" type="noConversion"/>
  </si>
  <si>
    <t>야간영상 ON/OFF</t>
    <phoneticPr fontId="179" type="noConversion"/>
  </si>
  <si>
    <t>비 고</t>
    <phoneticPr fontId="179" type="noConversion"/>
  </si>
  <si>
    <t>연계수량</t>
    <phoneticPr fontId="179" type="noConversion"/>
  </si>
  <si>
    <t>오프라인수량</t>
    <phoneticPr fontId="179" type="noConversion"/>
  </si>
  <si>
    <t>태안초</t>
    <phoneticPr fontId="179" type="noConversion"/>
  </si>
  <si>
    <t>에스원</t>
    <phoneticPr fontId="179" type="noConversion"/>
  </si>
  <si>
    <t>X</t>
    <phoneticPr fontId="179" type="noConversion"/>
  </si>
  <si>
    <t>ON</t>
    <phoneticPr fontId="179" type="noConversion"/>
  </si>
  <si>
    <t>송암초</t>
    <phoneticPr fontId="179" type="noConversion"/>
  </si>
  <si>
    <t>캡스</t>
    <phoneticPr fontId="179" type="noConversion"/>
  </si>
  <si>
    <t>화동초</t>
    <phoneticPr fontId="179" type="noConversion"/>
  </si>
  <si>
    <t>백화초</t>
    <phoneticPr fontId="179" type="noConversion"/>
  </si>
  <si>
    <t>에스원,KT텔레캅</t>
    <phoneticPr fontId="179" type="noConversion"/>
  </si>
  <si>
    <t>안면초</t>
    <phoneticPr fontId="179" type="noConversion"/>
  </si>
  <si>
    <t>방포초</t>
    <phoneticPr fontId="179" type="noConversion"/>
  </si>
  <si>
    <t>안중초</t>
    <phoneticPr fontId="179" type="noConversion"/>
  </si>
  <si>
    <t>창기초</t>
    <phoneticPr fontId="179" type="noConversion"/>
  </si>
  <si>
    <t>고남초</t>
    <phoneticPr fontId="179" type="noConversion"/>
  </si>
  <si>
    <t>남면초</t>
    <phoneticPr fontId="179" type="noConversion"/>
  </si>
  <si>
    <t>삼성초</t>
    <phoneticPr fontId="179" type="noConversion"/>
  </si>
  <si>
    <t>근흥초</t>
    <phoneticPr fontId="179" type="noConversion"/>
  </si>
  <si>
    <t>안흥초</t>
    <phoneticPr fontId="179" type="noConversion"/>
  </si>
  <si>
    <t>소원초</t>
    <phoneticPr fontId="179" type="noConversion"/>
  </si>
  <si>
    <t>모항초</t>
    <phoneticPr fontId="179" type="noConversion"/>
  </si>
  <si>
    <t>시목초</t>
    <phoneticPr fontId="179" type="noConversion"/>
  </si>
  <si>
    <t>원북초</t>
    <phoneticPr fontId="179" type="noConversion"/>
  </si>
  <si>
    <t>대기초</t>
    <phoneticPr fontId="179" type="noConversion"/>
  </si>
  <si>
    <t>OFF</t>
    <phoneticPr fontId="179" type="noConversion"/>
  </si>
  <si>
    <t>이원초</t>
    <phoneticPr fontId="179" type="noConversion"/>
  </si>
  <si>
    <t>안흥 신진도분교</t>
    <phoneticPr fontId="179" type="noConversion"/>
  </si>
  <si>
    <t>원북 방갈분교</t>
    <phoneticPr fontId="179" type="noConversion"/>
  </si>
  <si>
    <t>이원 관동분교</t>
    <phoneticPr fontId="179" type="noConversion"/>
  </si>
  <si>
    <t>파도초</t>
    <phoneticPr fontId="179" type="noConversion"/>
  </si>
  <si>
    <t>초등학교</t>
    <phoneticPr fontId="179" type="noConversion"/>
  </si>
  <si>
    <t>태안중</t>
    <phoneticPr fontId="179" type="noConversion"/>
  </si>
  <si>
    <t>태안여중</t>
    <phoneticPr fontId="179" type="noConversion"/>
  </si>
  <si>
    <t>안면중</t>
    <phoneticPr fontId="179" type="noConversion"/>
  </si>
  <si>
    <t>창기중</t>
    <phoneticPr fontId="179" type="noConversion"/>
  </si>
  <si>
    <t>남면중</t>
    <phoneticPr fontId="179" type="noConversion"/>
  </si>
  <si>
    <t>근흥중</t>
    <phoneticPr fontId="179" type="noConversion"/>
  </si>
  <si>
    <t>만리포중</t>
    <phoneticPr fontId="179" type="noConversion"/>
  </si>
  <si>
    <t>원이중</t>
    <phoneticPr fontId="179" type="noConversion"/>
  </si>
  <si>
    <t>이원 분교</t>
    <phoneticPr fontId="179" type="noConversion"/>
  </si>
  <si>
    <t>중학교</t>
    <phoneticPr fontId="179" type="noConversion"/>
  </si>
  <si>
    <t>태안고</t>
    <phoneticPr fontId="179" type="noConversion"/>
  </si>
  <si>
    <t>안면고</t>
    <phoneticPr fontId="179" type="noConversion"/>
  </si>
  <si>
    <t>만리포고</t>
    <phoneticPr fontId="179" type="noConversion"/>
  </si>
  <si>
    <t>태안여고</t>
    <phoneticPr fontId="179" type="noConversion"/>
  </si>
  <si>
    <t>고등학교</t>
    <phoneticPr fontId="179" type="noConversion"/>
  </si>
  <si>
    <t>총수량</t>
    <phoneticPr fontId="179" type="noConversion"/>
  </si>
  <si>
    <t>차번_남면사거리 부근(삼성아파트 방면) 1차선</t>
    <phoneticPr fontId="23" type="noConversion"/>
  </si>
  <si>
    <t>차번_남면사거리 부근(삼성아파트 방면) 2차선</t>
    <phoneticPr fontId="23" type="noConversion"/>
  </si>
  <si>
    <t>TA-Y-A-2018-01</t>
    <phoneticPr fontId="23" type="noConversion"/>
  </si>
  <si>
    <t>신덕갑문-회전</t>
    <phoneticPr fontId="23" type="noConversion"/>
  </si>
  <si>
    <t>126.186665</t>
    <phoneticPr fontId="23" type="noConversion"/>
  </si>
  <si>
    <t>36.748424</t>
    <phoneticPr fontId="23" type="noConversion"/>
  </si>
  <si>
    <t>XNP-6330RH</t>
    <phoneticPr fontId="23" type="noConversion"/>
  </si>
  <si>
    <t>신덕갑문-제어반</t>
    <phoneticPr fontId="23" type="noConversion"/>
  </si>
  <si>
    <t>신덕갑문-갑문</t>
    <phoneticPr fontId="23" type="noConversion"/>
  </si>
  <si>
    <t>XNO-6080R</t>
    <phoneticPr fontId="23" type="noConversion"/>
  </si>
  <si>
    <t>TA-Y-E-2017-05</t>
    <phoneticPr fontId="23" type="noConversion"/>
  </si>
  <si>
    <t>TA-Y-E-2017-05-01</t>
    <phoneticPr fontId="23" type="noConversion"/>
  </si>
  <si>
    <t>TA-Y-E-2017-05-02</t>
  </si>
  <si>
    <t>TA-Y-E-2017-05-03</t>
  </si>
  <si>
    <t>TA-Y-E-2017-05-04</t>
  </si>
  <si>
    <t>TA-Y-E-2017-05-05</t>
  </si>
  <si>
    <t>TA-Y-E-2017-05-06</t>
  </si>
  <si>
    <t>TA-Y-E-2017-05-07</t>
  </si>
  <si>
    <t>TA-Y-E-2017-05-08</t>
  </si>
  <si>
    <t>TA-Y-E-2017-05-09</t>
  </si>
  <si>
    <t>TA-Y-E-2017-05-10</t>
  </si>
  <si>
    <t>TA-Y-E-2017-05-11</t>
  </si>
  <si>
    <t>TA-Y-E-2017-05-12</t>
  </si>
  <si>
    <t>TA-Y-E-2017-05-13</t>
  </si>
  <si>
    <t>TA-Y-E-2017-05-14</t>
  </si>
  <si>
    <t>안흥항 인도교 1</t>
    <phoneticPr fontId="23" type="noConversion"/>
  </si>
  <si>
    <t>안흥항 인도교 2</t>
  </si>
  <si>
    <t>안흥항 인도교 3</t>
  </si>
  <si>
    <t>안흥항 인도교 4</t>
  </si>
  <si>
    <t>안흥항 인도교 5</t>
  </si>
  <si>
    <t>안흥항 인도교 6</t>
  </si>
  <si>
    <t>안흥항 인도교 7</t>
  </si>
  <si>
    <t>안흥항 인도교 8</t>
  </si>
  <si>
    <t>안흥항 인도교 9</t>
  </si>
  <si>
    <t>안흥항 인도교 10</t>
  </si>
  <si>
    <t>안흥항 인도교 11</t>
  </si>
  <si>
    <t>안흥항 인도교 12</t>
  </si>
  <si>
    <t>안흥항 인도교 13</t>
  </si>
  <si>
    <t>안흥항 인도교 14</t>
  </si>
  <si>
    <t>126.155412</t>
    <phoneticPr fontId="23" type="noConversion"/>
  </si>
  <si>
    <t>36.677512</t>
    <phoneticPr fontId="23" type="noConversion"/>
  </si>
  <si>
    <t>TN-P5236W</t>
    <phoneticPr fontId="23" type="noConversion"/>
  </si>
  <si>
    <t>웅진보안시스템</t>
    <phoneticPr fontId="23" type="noConversion"/>
  </si>
  <si>
    <t>우성정보</t>
    <phoneticPr fontId="179" type="noConversion"/>
  </si>
  <si>
    <t>황도항-회전</t>
    <phoneticPr fontId="23" type="noConversion"/>
  </si>
  <si>
    <t>남면사거리-회전</t>
  </si>
  <si>
    <t>안면대교-회전</t>
  </si>
  <si>
    <t>의항해수욕장-회전</t>
  </si>
  <si>
    <t>평천5리마을회관-회전</t>
  </si>
  <si>
    <t>평천5리마을회관-고정1</t>
  </si>
  <si>
    <t>평천5리마을회관-고정2</t>
  </si>
  <si>
    <t>삼성초교앞-회전</t>
  </si>
  <si>
    <t>삼성초교앞-고정1</t>
  </si>
  <si>
    <t>삼성초교앞-고정2</t>
  </si>
  <si>
    <t>삼성초교앞-고정3</t>
  </si>
  <si>
    <t>삼성초교앞-비상벨카메라</t>
  </si>
  <si>
    <t>근흥초교앞-회전</t>
  </si>
  <si>
    <t>근흥초교앞-고정1</t>
  </si>
  <si>
    <t>근흥초교앞-고정2</t>
  </si>
  <si>
    <t>근흥초교앞-고정3</t>
  </si>
  <si>
    <t>근흥초교앞-고정4</t>
  </si>
  <si>
    <t>근흥초교앞-비상벨카메라</t>
  </si>
  <si>
    <t>안흥초교앞-회전</t>
  </si>
  <si>
    <t>안흥초교앞-고정1</t>
  </si>
  <si>
    <t>안흥초교앞-고정2</t>
  </si>
  <si>
    <t>안흥초교앞-고정3</t>
  </si>
  <si>
    <t>안흥초교앞-비상벨카메라</t>
  </si>
  <si>
    <t>소원초교앞-회전</t>
  </si>
  <si>
    <t>소원초교앞-고정1</t>
  </si>
  <si>
    <t>소원초교앞-고정2</t>
  </si>
  <si>
    <t>소원초교앞-고정3</t>
  </si>
  <si>
    <t>소원초교앞-비상벨카메라</t>
  </si>
  <si>
    <t>원북초교앞-회전</t>
  </si>
  <si>
    <t>원북초교앞-고정1</t>
  </si>
  <si>
    <t>원북초교앞-고정2</t>
  </si>
  <si>
    <t>원북초교앞-고정3</t>
  </si>
  <si>
    <t>원북초교앞-비상벨카메라</t>
  </si>
  <si>
    <t>파랑새유치원삼거리-회전</t>
  </si>
  <si>
    <t>파랑새유치원삼거리-고정1</t>
  </si>
  <si>
    <t>파랑새유치원삼거리-고정2</t>
  </si>
  <si>
    <t>파랑새유치원삼거리-고정3</t>
  </si>
  <si>
    <t>파랑새유치원삼거리-비상벨카메라</t>
  </si>
  <si>
    <t>한양여인숙주변-회전</t>
  </si>
  <si>
    <t>한양여인숙주변-고정1</t>
  </si>
  <si>
    <t>한양여인숙주변-고정2</t>
  </si>
  <si>
    <t>한양여인숙주변-비상벨카메라</t>
  </si>
  <si>
    <t>항아리보쌈-회전</t>
  </si>
  <si>
    <t>항아리보쌈-고정1</t>
  </si>
  <si>
    <t>항아리보쌈-고정2</t>
  </si>
  <si>
    <t>항아리보쌈-고정3</t>
  </si>
  <si>
    <t>항아리보쌈-고정4</t>
  </si>
  <si>
    <t>항아리보쌈-고정5</t>
  </si>
  <si>
    <t>항아리보쌈-비상벨카메라</t>
  </si>
  <si>
    <t>로타리주변-고정1</t>
  </si>
  <si>
    <t>로타리주변-고정2</t>
  </si>
  <si>
    <t>로타리주변-비상벨카메라</t>
  </si>
  <si>
    <t>안면터미널뒷골목-고정1</t>
  </si>
  <si>
    <t>안면터미널뒷골목-고정2</t>
  </si>
  <si>
    <t>코아루공원삼거리-회전</t>
  </si>
  <si>
    <t>코아루공원삼거리-고정1</t>
  </si>
  <si>
    <t>코아루공원삼거리-고정2</t>
  </si>
  <si>
    <t>코아루공원삼거리-비상벨카메라</t>
  </si>
  <si>
    <t>장산사거리-회전</t>
  </si>
  <si>
    <t>태안초교앞-회전</t>
  </si>
  <si>
    <t>태안초교앞-고정1</t>
  </si>
  <si>
    <t>태안초교앞-고정2</t>
  </si>
  <si>
    <t>태안초교앞-고정3</t>
  </si>
  <si>
    <t>태안초교앞-고정4</t>
  </si>
  <si>
    <t>태안초교앞-고정5</t>
  </si>
  <si>
    <t>태안초교앞-고정6</t>
  </si>
  <si>
    <t>태안초교앞-비상벨카메라</t>
  </si>
  <si>
    <t>청소년수련관운동장앞-회전</t>
  </si>
  <si>
    <t>청소년수련관운동장앞-고정1</t>
  </si>
  <si>
    <t>청소년수련관운동장앞-고정2</t>
  </si>
  <si>
    <t>청소년수련관운동장앞-고정3</t>
  </si>
  <si>
    <t>청소년수련관운동장앞-고정4</t>
  </si>
  <si>
    <t>청소년수련관운동장앞-비상벨카메라</t>
  </si>
  <si>
    <t>백화초정문앞-회전</t>
  </si>
  <si>
    <t>백화초정문앞-고정1</t>
  </si>
  <si>
    <t>백화초정문앞-고정2</t>
  </si>
  <si>
    <t>백화초정문앞-고정3</t>
  </si>
  <si>
    <t>백화초정문앞-비상벨카메라</t>
  </si>
  <si>
    <t>방포초정문앞-회전</t>
  </si>
  <si>
    <t>방포초정문앞-고정1</t>
  </si>
  <si>
    <t>방포초정문앞-고정2</t>
  </si>
  <si>
    <t>방포초정문앞-비상벨카메라</t>
  </si>
  <si>
    <t>안면초정문앞-회전</t>
  </si>
  <si>
    <t>안면초정문앞-고정1</t>
  </si>
  <si>
    <t>안면초정문앞-고정2</t>
  </si>
  <si>
    <t>안면초정문앞-비상벨카메라</t>
  </si>
  <si>
    <t>창기초정문앞-회전</t>
  </si>
  <si>
    <t>창기초정문앞-고정1</t>
  </si>
  <si>
    <t>창기초정문앞-고정2</t>
  </si>
  <si>
    <t>창기초정문앞-비상벨카메라</t>
  </si>
  <si>
    <t>고남초정문앞-회전</t>
  </si>
  <si>
    <t>고남초정문앞-고정1</t>
  </si>
  <si>
    <t>고남초정문앞-고정2</t>
  </si>
  <si>
    <t>고남초정문앞-고정3</t>
  </si>
  <si>
    <t>고남초정문앞-비상벨카메라</t>
  </si>
  <si>
    <t>태안읍-2018-01-Y-CC-01</t>
  </si>
  <si>
    <t>안면읍-2018-01-Y-CC-01</t>
  </si>
  <si>
    <t>소원면-2018-02-Y-CC-01</t>
  </si>
  <si>
    <t>소원면-2018-03-Y-CC-01</t>
  </si>
  <si>
    <t>태안읍-2018-02-Y-CC-01</t>
  </si>
  <si>
    <t>태안읍-2018-02-Y-CC-02</t>
  </si>
  <si>
    <t>태안읍-2018-02-Y-CC-03</t>
  </si>
  <si>
    <t>태안읍-2018-02-Y-CC-04</t>
  </si>
  <si>
    <t>남면-2018-01-Y-CC-01</t>
  </si>
  <si>
    <t>남면-2018-01-Y-CC-02</t>
  </si>
  <si>
    <t>남면-2018-01-Y-CC-03</t>
  </si>
  <si>
    <t>남면-2018-01-Y-CC-04</t>
  </si>
  <si>
    <t>남면-2018-01-Y-CC-05</t>
  </si>
  <si>
    <t>남면-2018-01-Y-CC-06</t>
  </si>
  <si>
    <t>근흥면-2018-01-Y-CC-01</t>
  </si>
  <si>
    <t>근흥면-2018-01-Y-CC-02</t>
  </si>
  <si>
    <t>근흥면-2018-01-Y-CC-03</t>
  </si>
  <si>
    <t>근흥면-2018-01-Y-CC-04</t>
  </si>
  <si>
    <t>근흥면-2018-01-Y-CC-05</t>
  </si>
  <si>
    <t>근흥면-2018-01-Y-CC-06</t>
  </si>
  <si>
    <t>근흥면-2018-01-Y-CC-07</t>
  </si>
  <si>
    <t>근흥면-2018-02-Y-CC-01</t>
  </si>
  <si>
    <t>근흥면-2018-02-Y-CC-02</t>
  </si>
  <si>
    <t>근흥면-2018-02-Y-CC-03</t>
  </si>
  <si>
    <t>근흥면-2018-02-Y-CC-04</t>
  </si>
  <si>
    <t>근흥면-2018-02-Y-CC-05</t>
  </si>
  <si>
    <t>근흥면-2018-02-Y-CC-06</t>
  </si>
  <si>
    <t>소원면-2018-04-Y-CC-01</t>
  </si>
  <si>
    <t>소원면-2018-04-Y-CC-02</t>
  </si>
  <si>
    <t>소원면-2018-04-Y-CC-03</t>
  </si>
  <si>
    <t>소원면-2018-04-Y-CC-04</t>
  </si>
  <si>
    <t>소원면-2018-04-Y-CC-05</t>
  </si>
  <si>
    <t>원북면-2018-01-Y-CC-01</t>
  </si>
  <si>
    <t>원북면-2018-01-Y-CC-02</t>
  </si>
  <si>
    <t>원북면-2018-01-Y-CC-03</t>
  </si>
  <si>
    <t>원북면-2018-01-Y-CC-04</t>
  </si>
  <si>
    <t>원북면-2018-01-Y-CC-05</t>
  </si>
  <si>
    <t>원북면-2018-01-Y-CC-06</t>
  </si>
  <si>
    <t>원북면-2018-02-Y-CC-01</t>
  </si>
  <si>
    <t>원북면-2018-02-Y-CC-02</t>
  </si>
  <si>
    <t>원북면-2018-02-Y-CC-03</t>
  </si>
  <si>
    <t>원북면-2018-02-Y-CC-04</t>
  </si>
  <si>
    <t>원북면-2018-02-Y-CC-05</t>
  </si>
  <si>
    <t>원북면-2018-02-Y-CC-06</t>
  </si>
  <si>
    <t>이원면-2018-01-Y-CC-01</t>
  </si>
  <si>
    <t>이원면-2018-01-Y-CC-02</t>
  </si>
  <si>
    <t>이원면-2018-01-Y-CC-03</t>
  </si>
  <si>
    <t>이원면-2018-01-Y-CC-04</t>
  </si>
  <si>
    <t>이원면-2018-01-Y-CC-05</t>
  </si>
  <si>
    <t>태안읍-2018-03-Y-CC-01</t>
  </si>
  <si>
    <t>태안읍-2018-03-Y-CC-02</t>
  </si>
  <si>
    <t>태안읍-2018-03-Y-CC-03</t>
  </si>
  <si>
    <t>태안읍-2018-03-Y-CC-04</t>
  </si>
  <si>
    <t>태안읍-2018-03-Y-CC-05</t>
  </si>
  <si>
    <t>태안읍-2018-04-Y-CC-01</t>
  </si>
  <si>
    <t>태안읍-2018-04-Y-CC-02</t>
  </si>
  <si>
    <t>태안읍-2018-04-Y-CC-03</t>
  </si>
  <si>
    <t>태안읍-2018-04-Y-CC-04</t>
  </si>
  <si>
    <t>태안읍-2018-05-Y-CC-01</t>
  </si>
  <si>
    <t>태안읍-2018-05-Y-CC-02</t>
  </si>
  <si>
    <t>태안읍-2018-05-Y-CC-03</t>
  </si>
  <si>
    <t>태안읍-2018-05-Y-CC-04</t>
  </si>
  <si>
    <t>태안읍-2018-05-Y-CC-05</t>
  </si>
  <si>
    <t>태안읍-2018-05-Y-CC-06</t>
  </si>
  <si>
    <t>태안읍-2018-05-Y-CC-07</t>
  </si>
  <si>
    <t>태안읍-2018-06-Y-CC-01</t>
  </si>
  <si>
    <t>태안읍-2018-06-Y-CC-02</t>
  </si>
  <si>
    <t>태안읍-2018-06-Y-CC-03</t>
  </si>
  <si>
    <t>태안읍-2018-06-Y-CC-04</t>
  </si>
  <si>
    <t>안면읍-2018-02-Y-CC-01</t>
  </si>
  <si>
    <t>안면읍-2018-02-Y-CC-02</t>
  </si>
  <si>
    <t>소원면-2018-05-Y-CC-01</t>
  </si>
  <si>
    <t>태안읍-2018-07-Y-CC-01</t>
  </si>
  <si>
    <t>태안읍-2018-07-Y-CC-02</t>
  </si>
  <si>
    <t>태안읍-2018-07-Y-CC-03</t>
  </si>
  <si>
    <t>태안읍-2018-07-Y-CC-04</t>
  </si>
  <si>
    <t>태안읍-2018-08-Y-CC-01</t>
  </si>
  <si>
    <t>태안읍-2018-09-Y-CC-01</t>
  </si>
  <si>
    <t>태안읍-2018-09-Y-CC-02</t>
  </si>
  <si>
    <t>태안읍-2018-09-Y-CC-03</t>
  </si>
  <si>
    <t>태안읍-2018-09-Y-CC-04</t>
  </si>
  <si>
    <t>태안읍-2018-09-Y-CC-05</t>
  </si>
  <si>
    <t>태안읍-2018-09-Y-CC-06</t>
  </si>
  <si>
    <t>태안읍-2018-09-Y-CC-07</t>
  </si>
  <si>
    <t>태안읍-2018-09-Y-CC-08</t>
  </si>
  <si>
    <t>태안읍-2018-09-Y-CC-09</t>
  </si>
  <si>
    <t>태안읍-2018-10-Y-CC-01</t>
  </si>
  <si>
    <t>태안읍-2018-10-Y-CC-02</t>
  </si>
  <si>
    <t>태안읍-2018-10-Y-CC-03</t>
  </si>
  <si>
    <t>태안읍-2018-10-Y-CC-04</t>
  </si>
  <si>
    <t>태안읍-2018-10-Y-CC-05</t>
  </si>
  <si>
    <t>태안읍-2018-10-Y-CC-06</t>
  </si>
  <si>
    <t>태안읍-2018-10-Y-CC-07</t>
  </si>
  <si>
    <t>태안읍-2018-11-Y-CC-01</t>
  </si>
  <si>
    <t>태안읍-2018-11-Y-CC-02</t>
  </si>
  <si>
    <t>태안읍-2018-11-Y-CC-03</t>
  </si>
  <si>
    <t>태안읍-2018-11-Y-CC-04</t>
  </si>
  <si>
    <t>태안읍-2018-11-Y-CC-05</t>
  </si>
  <si>
    <t>태안읍-2018-11-Y-CC-06</t>
  </si>
  <si>
    <t>안면읍-2018-03-Y-CC-01</t>
  </si>
  <si>
    <t>안면읍-2018-03-Y-CC-02</t>
  </si>
  <si>
    <t>안면읍-2018-03-Y-CC-03</t>
  </si>
  <si>
    <t>안면읍-2018-03-Y-CC-04</t>
  </si>
  <si>
    <t>안면읍-2018-03-Y-CC-05</t>
  </si>
  <si>
    <t>안면읍-2018-04-Y-CC-01</t>
  </si>
  <si>
    <t>안면읍-2018-04-Y-CC-02</t>
  </si>
  <si>
    <t>안면읍-2018-04-Y-CC-03</t>
  </si>
  <si>
    <t>안면읍-2018-04-Y-CC-04</t>
  </si>
  <si>
    <t>안면읍-2018-04-Y-CC-05</t>
  </si>
  <si>
    <t>안면읍-2018-05-Y-CC-01</t>
  </si>
  <si>
    <t>안면읍-2018-05-Y-CC-02</t>
  </si>
  <si>
    <t>안면읍-2018-05-Y-CC-03</t>
  </si>
  <si>
    <t>안면읍-2018-05-Y-CC-04</t>
  </si>
  <si>
    <t>안면읍-2018-05-Y-CC-05</t>
  </si>
  <si>
    <t>고남면-2018-01-Y-CC-01</t>
  </si>
  <si>
    <t>고남면-2018-01-Y-CC-02</t>
  </si>
  <si>
    <t>고남면-2018-01-Y-CC-03</t>
  </si>
  <si>
    <t>고남면-2018-01-Y-CC-04</t>
  </si>
  <si>
    <t>고남면-2018-01-Y-CC-05</t>
  </si>
  <si>
    <t>고남면-2018-01-Y-CC-06</t>
  </si>
  <si>
    <t>방범</t>
    <phoneticPr fontId="23" type="noConversion"/>
  </si>
  <si>
    <t>방범</t>
    <phoneticPr fontId="23" type="noConversion"/>
  </si>
  <si>
    <t>저속차번</t>
    <phoneticPr fontId="23" type="noConversion"/>
  </si>
  <si>
    <t>어린이보호</t>
    <phoneticPr fontId="23" type="noConversion"/>
  </si>
  <si>
    <t>XNP-6371RH</t>
  </si>
  <si>
    <t>XNO-6085R</t>
  </si>
  <si>
    <t>NSB-0200</t>
  </si>
  <si>
    <t>렉스젠</t>
  </si>
  <si>
    <t>뉴코리아전자통신</t>
  </si>
  <si>
    <t>스피드돔</t>
    <phoneticPr fontId="23" type="noConversion"/>
  </si>
  <si>
    <t>버튼</t>
    <phoneticPr fontId="23" type="noConversion"/>
  </si>
  <si>
    <t>버튼</t>
    <phoneticPr fontId="23" type="noConversion"/>
  </si>
  <si>
    <t>TA-N-B-2012-04</t>
    <phoneticPr fontId="23" type="noConversion"/>
  </si>
  <si>
    <t>TA-N-B-2012-04-01</t>
    <phoneticPr fontId="23" type="noConversion"/>
  </si>
  <si>
    <t>TA-N-B-2012-04-02</t>
    <phoneticPr fontId="23" type="noConversion"/>
  </si>
  <si>
    <t>어은돌입구_소원방면</t>
    <phoneticPr fontId="23" type="noConversion"/>
  </si>
  <si>
    <t>저속차번_어은돌입구_파도리방면</t>
    <phoneticPr fontId="23" type="noConversion"/>
  </si>
  <si>
    <t>어은돌입구_회전</t>
    <phoneticPr fontId="23" type="noConversion"/>
  </si>
  <si>
    <t>소원면-2018-01-Y-CC-01</t>
    <phoneticPr fontId="23" type="noConversion"/>
  </si>
  <si>
    <t>소원면-2018-01-Y-CC-02</t>
  </si>
  <si>
    <t>소원면-2018-01-Y-CC-03</t>
  </si>
  <si>
    <t>태안읍-2018-01</t>
    <phoneticPr fontId="23" type="noConversion"/>
  </si>
  <si>
    <t>안면읍-2018-01</t>
    <phoneticPr fontId="23" type="noConversion"/>
  </si>
  <si>
    <t>소원면-2018-02</t>
    <phoneticPr fontId="23" type="noConversion"/>
  </si>
  <si>
    <t>소원면-2018-03</t>
    <phoneticPr fontId="23" type="noConversion"/>
  </si>
  <si>
    <t>태안읍-2018-02</t>
    <phoneticPr fontId="23" type="noConversion"/>
  </si>
  <si>
    <t>태안읍-2018-03-Y-CC-06</t>
  </si>
  <si>
    <t>뉴코리아전자통신</t>
    <phoneticPr fontId="23" type="noConversion"/>
  </si>
  <si>
    <t>남면-2018-01</t>
    <phoneticPr fontId="23" type="noConversion"/>
  </si>
  <si>
    <t>근흥면-2018-01</t>
    <phoneticPr fontId="23" type="noConversion"/>
  </si>
  <si>
    <t>근흥면-2018-02</t>
  </si>
  <si>
    <t>소원면-2018-04</t>
    <phoneticPr fontId="23" type="noConversion"/>
  </si>
  <si>
    <t>원북면-2018-01</t>
    <phoneticPr fontId="23" type="noConversion"/>
  </si>
  <si>
    <t>원북면-2018-02</t>
  </si>
  <si>
    <t>이원면-2018-01</t>
    <phoneticPr fontId="23" type="noConversion"/>
  </si>
  <si>
    <t>태안읍-2018-03</t>
    <phoneticPr fontId="23" type="noConversion"/>
  </si>
  <si>
    <t>태안읍-2018-04</t>
  </si>
  <si>
    <t>태안읍-2018-05</t>
  </si>
  <si>
    <t>태안읍-2018-06</t>
  </si>
  <si>
    <t>안면읍-2018-02</t>
    <phoneticPr fontId="23" type="noConversion"/>
  </si>
  <si>
    <t>소원면-2018-05</t>
    <phoneticPr fontId="23" type="noConversion"/>
  </si>
  <si>
    <t>태안읍-2018-07</t>
    <phoneticPr fontId="23" type="noConversion"/>
  </si>
  <si>
    <t>유류피해기념관-회전</t>
    <phoneticPr fontId="23" type="noConversion"/>
  </si>
  <si>
    <t>태안읍-2018-08</t>
  </si>
  <si>
    <t>태안읍-2018-09</t>
  </si>
  <si>
    <t>태안읍-2018-10</t>
  </si>
  <si>
    <t>태안읍-2018-11</t>
  </si>
  <si>
    <t>안면읍-2018-03</t>
    <phoneticPr fontId="23" type="noConversion"/>
  </si>
  <si>
    <t>안면읍-2018-04</t>
  </si>
  <si>
    <t>안면읍-2018-05</t>
    <phoneticPr fontId="23" type="noConversion"/>
  </si>
  <si>
    <t>고남면-2018-01</t>
    <phoneticPr fontId="23" type="noConversion"/>
  </si>
  <si>
    <t>신진항_등대방면</t>
    <phoneticPr fontId="23" type="noConversion"/>
  </si>
  <si>
    <t>경의정_태안여고방면</t>
    <phoneticPr fontId="23" type="noConversion"/>
  </si>
  <si>
    <t>삼보아파트옆10호공원A구역-회전</t>
  </si>
  <si>
    <t>삼보아파트옆10호공원A구역-고정1</t>
  </si>
  <si>
    <t>삼보아파트옆10호공원A구역-고정2</t>
  </si>
  <si>
    <t>삼보아파트옆10호공원A구역-고정3</t>
  </si>
  <si>
    <t>삼보아파트옆10호공원A구역-비상벨카메라</t>
  </si>
  <si>
    <t>삼보아파트옆10호공원B구역-회전</t>
  </si>
  <si>
    <t>삼보아파트옆10호공원B구역-고정1</t>
  </si>
  <si>
    <t>삼보아파트옆10호공원B구역-고정2</t>
  </si>
  <si>
    <t>삼보아파트옆10호공원B구역-고정3</t>
  </si>
  <si>
    <t>삼보아파트옆10호공원B구역-비상벨카메라</t>
  </si>
  <si>
    <t>십자로사거리-태안중방면</t>
  </si>
  <si>
    <t>십자로사거리-태안우체국방면</t>
  </si>
  <si>
    <t>십자로사거리-구터미널방면</t>
  </si>
  <si>
    <t>십자로사거리-한샘학원방면</t>
  </si>
  <si>
    <t>태안읍-2018-12-Y-CC-01</t>
  </si>
  <si>
    <t>태안읍-2018-12-Y-CC-02</t>
  </si>
  <si>
    <t>태안읍-2018-12-Y-CC-03</t>
  </si>
  <si>
    <t>태안읍-2018-12-Y-CC-04</t>
  </si>
  <si>
    <t>태안읍-2018-12-Y-CC-05</t>
  </si>
  <si>
    <t>태안읍-2018-13-Y-CC-01</t>
  </si>
  <si>
    <t>태안읍-2018-13-Y-CC-02</t>
  </si>
  <si>
    <t>태안읍-2018-13-Y-CC-03</t>
  </si>
  <si>
    <t>태안읍-2018-13-Y-CC-04</t>
  </si>
  <si>
    <t>태안읍-2018-13-Y-CC-05</t>
  </si>
  <si>
    <t>태안읍-2018-14-Y-CC-01</t>
  </si>
  <si>
    <t>태안읍-2018-14-Y-CC-02</t>
  </si>
  <si>
    <t>태안읍-2018-14-Y-CC-03</t>
  </si>
  <si>
    <t>태안읍-2018-14-Y-CC-04</t>
  </si>
  <si>
    <t>태안읍-2018-12</t>
    <phoneticPr fontId="23" type="noConversion"/>
  </si>
  <si>
    <t>태안읍-2018-13</t>
  </si>
  <si>
    <t>태안읍-2018-14</t>
    <phoneticPr fontId="23" type="noConversion"/>
  </si>
  <si>
    <t>태안읍 남문리 393-3</t>
  </si>
  <si>
    <t>태안읍 남문리 389</t>
  </si>
  <si>
    <t>태안읍 동문리 289-2</t>
  </si>
  <si>
    <t>소원</t>
    <phoneticPr fontId="23" type="noConversion"/>
  </si>
  <si>
    <t>태안</t>
    <phoneticPr fontId="23" type="noConversion"/>
  </si>
  <si>
    <t>근흥</t>
    <phoneticPr fontId="23" type="noConversion"/>
  </si>
  <si>
    <t>원북</t>
    <phoneticPr fontId="23" type="noConversion"/>
  </si>
  <si>
    <t>이원</t>
    <phoneticPr fontId="23" type="noConversion"/>
  </si>
  <si>
    <t>태안</t>
    <phoneticPr fontId="23" type="noConversion"/>
  </si>
  <si>
    <t>안면</t>
    <phoneticPr fontId="23" type="noConversion"/>
  </si>
  <si>
    <t>고남</t>
    <phoneticPr fontId="23" type="noConversion"/>
  </si>
  <si>
    <t>A</t>
    <phoneticPr fontId="23" type="noConversion"/>
  </si>
  <si>
    <t>스피드돔</t>
    <phoneticPr fontId="23" type="noConversion"/>
  </si>
  <si>
    <t>고정</t>
    <phoneticPr fontId="23" type="noConversion"/>
  </si>
  <si>
    <t>버튼</t>
    <phoneticPr fontId="23" type="noConversion"/>
  </si>
  <si>
    <t>F</t>
    <phoneticPr fontId="23" type="noConversion"/>
  </si>
  <si>
    <t>D</t>
    <phoneticPr fontId="23" type="noConversion"/>
  </si>
  <si>
    <t>E</t>
    <phoneticPr fontId="23" type="noConversion"/>
  </si>
  <si>
    <t>C</t>
    <phoneticPr fontId="23" type="noConversion"/>
  </si>
  <si>
    <t>B</t>
    <phoneticPr fontId="23" type="noConversion"/>
  </si>
  <si>
    <t>126.295838</t>
    <phoneticPr fontId="23" type="noConversion"/>
  </si>
  <si>
    <t>36.758074</t>
    <phoneticPr fontId="23" type="noConversion"/>
  </si>
  <si>
    <t>126.312194</t>
    <phoneticPr fontId="23" type="noConversion"/>
  </si>
  <si>
    <t>36.755382</t>
    <phoneticPr fontId="23" type="noConversion"/>
  </si>
  <si>
    <t>126.30739</t>
    <phoneticPr fontId="23" type="noConversion"/>
  </si>
  <si>
    <t>36.751906</t>
    <phoneticPr fontId="23" type="noConversion"/>
  </si>
  <si>
    <t>126.348224</t>
    <phoneticPr fontId="23" type="noConversion"/>
  </si>
  <si>
    <t>36.506446</t>
    <phoneticPr fontId="23" type="noConversion"/>
  </si>
  <si>
    <t>126.346121</t>
    <phoneticPr fontId="23" type="noConversion"/>
  </si>
  <si>
    <t>36.527428</t>
    <phoneticPr fontId="23" type="noConversion"/>
  </si>
  <si>
    <t>126.338218</t>
    <phoneticPr fontId="23" type="noConversion"/>
  </si>
  <si>
    <t>36.580097</t>
    <phoneticPr fontId="23" type="noConversion"/>
  </si>
  <si>
    <t>126.404222</t>
    <phoneticPr fontId="23" type="noConversion"/>
  </si>
  <si>
    <t>36.425514</t>
    <phoneticPr fontId="23" type="noConversion"/>
  </si>
  <si>
    <t>126.291834</t>
    <phoneticPr fontId="23" type="noConversion"/>
  </si>
  <si>
    <t>36.759851</t>
    <phoneticPr fontId="23" type="noConversion"/>
  </si>
  <si>
    <t>126.294715</t>
    <phoneticPr fontId="23" type="noConversion"/>
  </si>
  <si>
    <t>36.753542</t>
    <phoneticPr fontId="23" type="noConversion"/>
  </si>
  <si>
    <t>126.300855</t>
    <phoneticPr fontId="23" type="noConversion"/>
  </si>
  <si>
    <t>36.745766</t>
    <phoneticPr fontId="23" type="noConversion"/>
  </si>
  <si>
    <t>126.290285</t>
    <phoneticPr fontId="23" type="noConversion"/>
  </si>
  <si>
    <t>36.757385</t>
    <phoneticPr fontId="23" type="noConversion"/>
  </si>
  <si>
    <t>126.545977</t>
    <phoneticPr fontId="23" type="noConversion"/>
  </si>
  <si>
    <t>36.518242</t>
    <phoneticPr fontId="23" type="noConversion"/>
  </si>
  <si>
    <t>126.147313</t>
    <phoneticPr fontId="23" type="noConversion"/>
  </si>
  <si>
    <t>36.793554</t>
    <phoneticPr fontId="23" type="noConversion"/>
  </si>
  <si>
    <t>126.308745</t>
    <phoneticPr fontId="23" type="noConversion"/>
  </si>
  <si>
    <t>36.751398</t>
    <phoneticPr fontId="23" type="noConversion"/>
  </si>
  <si>
    <t>126.227632</t>
    <phoneticPr fontId="23" type="noConversion"/>
  </si>
  <si>
    <t>36.756034</t>
    <phoneticPr fontId="23" type="noConversion"/>
  </si>
  <si>
    <t>126.310834</t>
    <phoneticPr fontId="23" type="noConversion"/>
  </si>
  <si>
    <t>36.621483</t>
    <phoneticPr fontId="23" type="noConversion"/>
  </si>
  <si>
    <t>126.229141</t>
    <phoneticPr fontId="23" type="noConversion"/>
  </si>
  <si>
    <t>36.713745</t>
    <phoneticPr fontId="23" type="noConversion"/>
  </si>
  <si>
    <t>126.175271</t>
    <phoneticPr fontId="23" type="noConversion"/>
  </si>
  <si>
    <t>36.693417</t>
    <phoneticPr fontId="23" type="noConversion"/>
  </si>
  <si>
    <t>126.192583</t>
    <phoneticPr fontId="23" type="noConversion"/>
  </si>
  <si>
    <t>36.76307</t>
    <phoneticPr fontId="23" type="noConversion"/>
  </si>
  <si>
    <t>126.258833</t>
    <phoneticPr fontId="23" type="noConversion"/>
  </si>
  <si>
    <t>36.82504</t>
    <phoneticPr fontId="23" type="noConversion"/>
  </si>
  <si>
    <t>126.212737</t>
    <phoneticPr fontId="23" type="noConversion"/>
  </si>
  <si>
    <t>36.873778</t>
    <phoneticPr fontId="23" type="noConversion"/>
  </si>
  <si>
    <t>126.298879</t>
    <phoneticPr fontId="23" type="noConversion"/>
  </si>
  <si>
    <t>36.901047</t>
    <phoneticPr fontId="23" type="noConversion"/>
  </si>
  <si>
    <t>126.298700</t>
    <phoneticPr fontId="23" type="noConversion"/>
  </si>
  <si>
    <t>36.753152</t>
    <phoneticPr fontId="23" type="noConversion"/>
  </si>
  <si>
    <t>126.302010</t>
    <phoneticPr fontId="23" type="noConversion"/>
  </si>
  <si>
    <t>저속차번_창기중(안면방면)</t>
    <phoneticPr fontId="23" type="noConversion"/>
  </si>
  <si>
    <t>저속차번_천리포마을회관-번호인식</t>
    <phoneticPr fontId="23" type="noConversion"/>
  </si>
  <si>
    <t>저속차번_평천5리마을회관-번호인식</t>
    <phoneticPr fontId="23" type="noConversion"/>
  </si>
  <si>
    <t>저속차번_삼성초교앞-번호인식</t>
    <phoneticPr fontId="23" type="noConversion"/>
  </si>
  <si>
    <t>저속차번_근흥초교앞-번호인식</t>
    <phoneticPr fontId="23" type="noConversion"/>
  </si>
  <si>
    <t>저속차번_안흥초교앞-번호인식</t>
    <phoneticPr fontId="23" type="noConversion"/>
  </si>
  <si>
    <t>저속차번_원북초교앞-번호인식</t>
    <phoneticPr fontId="23" type="noConversion"/>
  </si>
  <si>
    <t>저속차번_방갈분교삼거리-번호인식</t>
    <phoneticPr fontId="23" type="noConversion"/>
  </si>
  <si>
    <t>저속차번_파랑새유치원삼거리-번호인식</t>
    <phoneticPr fontId="23" type="noConversion"/>
  </si>
  <si>
    <t>저속차번_소방서앞-번호인식</t>
    <phoneticPr fontId="23" type="noConversion"/>
  </si>
  <si>
    <t>저속차번_태안초교앞-번호인식</t>
    <phoneticPr fontId="23" type="noConversion"/>
  </si>
  <si>
    <t>저속차번_청소년수련관운동장앞-번호인식</t>
    <phoneticPr fontId="23" type="noConversion"/>
  </si>
  <si>
    <t>저속차번_백화초정문앞-번호인식</t>
    <phoneticPr fontId="23" type="noConversion"/>
  </si>
  <si>
    <t>저속차번_방포초정문앞-번호인식</t>
    <phoneticPr fontId="23" type="noConversion"/>
  </si>
  <si>
    <t>저속차번_안면초정문앞-번호인식</t>
    <phoneticPr fontId="23" type="noConversion"/>
  </si>
  <si>
    <t>저속차번_창기초정문앞-번호인식</t>
    <phoneticPr fontId="23" type="noConversion"/>
  </si>
  <si>
    <t>저속차번_고남초정문앞-번호인식</t>
    <phoneticPr fontId="23" type="noConversion"/>
  </si>
  <si>
    <t>TW-300AA</t>
    <phoneticPr fontId="23" type="noConversion"/>
  </si>
  <si>
    <t>태안읍-2018-01-N-CB-01</t>
    <phoneticPr fontId="23" type="noConversion"/>
  </si>
  <si>
    <t>태안읍-2018-01-N-CB-02</t>
    <phoneticPr fontId="23" type="noConversion"/>
  </si>
  <si>
    <t>차번_남면사거리 부근(안면 방면) 1차선</t>
    <phoneticPr fontId="23" type="noConversion"/>
  </si>
  <si>
    <t>차번_남면사거리 부근(안면 방면) 2차선</t>
  </si>
  <si>
    <t>차번_안면대교(안면방면)</t>
    <phoneticPr fontId="23" type="noConversion"/>
  </si>
  <si>
    <t>차번_안면대교(태안방면)</t>
    <phoneticPr fontId="23" type="noConversion"/>
  </si>
  <si>
    <t>126.323830</t>
    <phoneticPr fontId="23" type="noConversion"/>
  </si>
  <si>
    <t>렉스젠</t>
    <phoneticPr fontId="23" type="noConversion"/>
  </si>
  <si>
    <t>공개</t>
    <phoneticPr fontId="23" type="noConversion"/>
  </si>
  <si>
    <t>차번_연포삼거리차량번호인식</t>
    <phoneticPr fontId="23" type="noConversion"/>
  </si>
  <si>
    <t>구번호</t>
    <phoneticPr fontId="23" type="noConversion"/>
  </si>
  <si>
    <t>TW-SM7000</t>
    <phoneticPr fontId="23" type="noConversion"/>
  </si>
  <si>
    <t>(주)렉스젠</t>
    <phoneticPr fontId="25" type="noConversion"/>
  </si>
  <si>
    <t>웅진보안</t>
    <phoneticPr fontId="23" type="noConversion"/>
  </si>
  <si>
    <t>차번_어은돌해수욕장 삼거리(양방향)</t>
    <phoneticPr fontId="23" type="noConversion"/>
  </si>
  <si>
    <t>관제구룹</t>
    <phoneticPr fontId="23" type="noConversion"/>
  </si>
  <si>
    <t>126.151190</t>
    <phoneticPr fontId="23" type="noConversion"/>
  </si>
  <si>
    <t>36.802823</t>
    <phoneticPr fontId="23" type="noConversion"/>
  </si>
  <si>
    <t>126.327372</t>
    <phoneticPr fontId="23" type="noConversion"/>
  </si>
  <si>
    <t>36.758402</t>
    <phoneticPr fontId="23" type="noConversion"/>
  </si>
  <si>
    <t>126.325969</t>
    <phoneticPr fontId="23" type="noConversion"/>
  </si>
  <si>
    <t>37.759430</t>
    <phoneticPr fontId="23" type="noConversion"/>
  </si>
  <si>
    <t>모회선</t>
    <phoneticPr fontId="23" type="noConversion"/>
  </si>
  <si>
    <t>소원면-2018-03-Y-CB-01</t>
    <phoneticPr fontId="23" type="noConversion"/>
  </si>
  <si>
    <t>소원면-2018-03-Y-CB-02</t>
    <phoneticPr fontId="23" type="noConversion"/>
  </si>
  <si>
    <t>126.161140</t>
    <phoneticPr fontId="23" type="noConversion"/>
  </si>
  <si>
    <t>36.826300</t>
    <phoneticPr fontId="23" type="noConversion"/>
  </si>
  <si>
    <t>안면읍-2018-01</t>
    <phoneticPr fontId="23" type="noConversion"/>
  </si>
  <si>
    <t>안면읍-2018-01-N-CB-01</t>
    <phoneticPr fontId="23" type="noConversion"/>
  </si>
  <si>
    <t>안면읍-2018-01-N-CB-02</t>
    <phoneticPr fontId="23" type="noConversion"/>
  </si>
  <si>
    <t>태안읍-2018-08
TA-Y-A-2015-01</t>
    <phoneticPr fontId="23" type="noConversion"/>
  </si>
  <si>
    <t>태안읍-2018-08
TA-Y-A-2015-01-02</t>
    <phoneticPr fontId="23" type="noConversion"/>
  </si>
  <si>
    <t>태안읍-2018-08
TA-Y-A-2015-01-03</t>
    <phoneticPr fontId="23" type="noConversion"/>
  </si>
  <si>
    <t>방송만</t>
  </si>
  <si>
    <t>126.424024</t>
    <phoneticPr fontId="23" type="noConversion"/>
  </si>
  <si>
    <t>36.405386</t>
    <phoneticPr fontId="23" type="noConversion"/>
  </si>
  <si>
    <t>126.286911</t>
    <phoneticPr fontId="23" type="noConversion"/>
  </si>
  <si>
    <t>36.764827</t>
    <phoneticPr fontId="23" type="noConversion"/>
  </si>
  <si>
    <t>126.188723</t>
    <phoneticPr fontId="23" type="noConversion"/>
  </si>
  <si>
    <t>36.824393</t>
    <phoneticPr fontId="23" type="noConversion"/>
  </si>
  <si>
    <t>차번_태안전통시장 주차장 입구</t>
    <phoneticPr fontId="23" type="noConversion"/>
  </si>
  <si>
    <t>차번_태안전통시장 주차장 출구</t>
    <phoneticPr fontId="23" type="noConversion"/>
  </si>
  <si>
    <t>126.298082</t>
    <phoneticPr fontId="23" type="noConversion"/>
  </si>
  <si>
    <t>36.751017</t>
    <phoneticPr fontId="23" type="noConversion"/>
  </si>
  <si>
    <t>126.298857</t>
    <phoneticPr fontId="23" type="noConversion"/>
  </si>
  <si>
    <t>36.750785</t>
    <phoneticPr fontId="23" type="noConversion"/>
  </si>
  <si>
    <t>차번_의항해수욕장(의항방면)</t>
    <phoneticPr fontId="23" type="noConversion"/>
  </si>
  <si>
    <t>차번_의항해수욕장(소원방면)</t>
    <phoneticPr fontId="23" type="noConversion"/>
  </si>
  <si>
    <t>안면시장-지하출입구</t>
  </si>
  <si>
    <t>안면시장-지하진입로</t>
  </si>
  <si>
    <t>안면시장-지하주차로</t>
  </si>
  <si>
    <t>안면시장-지하내부</t>
  </si>
  <si>
    <t>안면시장-지하냉동고앞</t>
  </si>
  <si>
    <t>안면시장1층-건어물총판</t>
  </si>
  <si>
    <t>안면시장1층-장복수산</t>
  </si>
  <si>
    <t>안면시장1층-행복수산</t>
  </si>
  <si>
    <t>안면시장1층-섬수산</t>
  </si>
  <si>
    <t>안면시장1층-화장실앞</t>
  </si>
  <si>
    <t>안면시장1층-선화호집</t>
  </si>
  <si>
    <t>안면시장1층-안면장터수산</t>
  </si>
  <si>
    <t>안면시장1층-부전수산</t>
  </si>
  <si>
    <t>안면시장1층-시장서문</t>
  </si>
  <si>
    <t>안면시장2층-고향수산</t>
  </si>
  <si>
    <t>안면시장2층-옥상계단</t>
  </si>
  <si>
    <t>안면읍-2018-06</t>
    <phoneticPr fontId="23" type="noConversion"/>
  </si>
  <si>
    <t>안면읍-2018-06-Y-CC-01</t>
    <phoneticPr fontId="23" type="noConversion"/>
  </si>
  <si>
    <t>안면읍-2018-06-Y-CC-02</t>
  </si>
  <si>
    <t>안면읍-2018-06-Y-CC-03</t>
  </si>
  <si>
    <t>안면읍-2018-06-Y-CC-04</t>
  </si>
  <si>
    <t>안면읍-2018-06-Y-CC-05</t>
  </si>
  <si>
    <t>안면읍-2018-06-Y-CC-06</t>
  </si>
  <si>
    <t>안면읍-2018-06-Y-CC-07</t>
  </si>
  <si>
    <t>안면읍-2018-06-Y-CC-08</t>
  </si>
  <si>
    <t>안면읍-2018-06-Y-CC-09</t>
  </si>
  <si>
    <t>안면읍-2018-06-Y-CC-10</t>
  </si>
  <si>
    <t>안면읍-2018-06-Y-CC-11</t>
  </si>
  <si>
    <t>안면읍-2018-06-Y-CC-12</t>
  </si>
  <si>
    <t>안면읍-2018-06-Y-CC-13</t>
  </si>
  <si>
    <t>안면읍-2018-06-Y-CC-14</t>
  </si>
  <si>
    <t>안면읍-2018-06-Y-CC-15</t>
  </si>
  <si>
    <t>안면읍-2018-06-Y-CC-16</t>
  </si>
  <si>
    <t>안면</t>
    <phoneticPr fontId="23" type="noConversion"/>
  </si>
  <si>
    <t>F</t>
    <phoneticPr fontId="23" type="noConversion"/>
  </si>
  <si>
    <t>IHO-0309R</t>
    <phoneticPr fontId="23" type="noConversion"/>
  </si>
  <si>
    <t>남문공영주차장사거리-1(회전)</t>
    <phoneticPr fontId="23" type="noConversion"/>
  </si>
  <si>
    <t>시장8길_뉴랜드알로에-1(회전)</t>
    <phoneticPr fontId="23" type="noConversion"/>
  </si>
  <si>
    <t>하나은행사거리-1(회전)</t>
    <phoneticPr fontId="23" type="noConversion"/>
  </si>
  <si>
    <t>이원초 관동분교삼거리-회전</t>
    <phoneticPr fontId="23" type="noConversion"/>
  </si>
  <si>
    <t>이원초 관동분교삼거리-고정1</t>
    <phoneticPr fontId="23" type="noConversion"/>
  </si>
  <si>
    <t>이원초 관동분교삼거리-고정2</t>
    <phoneticPr fontId="23" type="noConversion"/>
  </si>
  <si>
    <t>이원초 관동분교삼거리-비상벨카메라</t>
    <phoneticPr fontId="23" type="noConversion"/>
  </si>
  <si>
    <t>저속차번_이원초 관동분교삼거리-번호인식</t>
    <phoneticPr fontId="23" type="noConversion"/>
  </si>
  <si>
    <t>동부시장-4</t>
    <phoneticPr fontId="23" type="noConversion"/>
  </si>
  <si>
    <t>원북초 방갈분교삼거리-회전</t>
    <phoneticPr fontId="23" type="noConversion"/>
  </si>
  <si>
    <t>원북초 방갈분교삼거리-고정1</t>
    <phoneticPr fontId="23" type="noConversion"/>
  </si>
  <si>
    <t>원북초 방갈분교삼거리-고정2</t>
    <phoneticPr fontId="23" type="noConversion"/>
  </si>
  <si>
    <t>원북초 방갈분교삼거리-고정3</t>
    <phoneticPr fontId="23" type="noConversion"/>
  </si>
  <si>
    <t>원북초 방갈분교삼거리-비상벨카메라</t>
    <phoneticPr fontId="23" type="noConversion"/>
  </si>
  <si>
    <t>월</t>
    <phoneticPr fontId="23" type="noConversion"/>
  </si>
  <si>
    <t>소원면 모항리 1436</t>
  </si>
  <si>
    <t>남면 신장리 353-77</t>
  </si>
  <si>
    <t>태안읍 남문리 682-2</t>
  </si>
  <si>
    <t>태안읍 남문리 485-2</t>
  </si>
  <si>
    <t>태안읍 동문리 882-11</t>
  </si>
  <si>
    <t>태안읍 동문리 903</t>
  </si>
  <si>
    <t>태안읍 동문리 310-5</t>
  </si>
  <si>
    <t>태안읍 동문리 842</t>
  </si>
  <si>
    <t>태안읍 남문리 704-7</t>
  </si>
  <si>
    <t>태안읍 동문리 319-4</t>
  </si>
  <si>
    <t>소원면 모항리 344</t>
  </si>
  <si>
    <t>소원면 의항리 311-9(잡)</t>
  </si>
  <si>
    <t>태안읍 동문리 834</t>
  </si>
  <si>
    <t>태안읍 남문리 160-1</t>
  </si>
  <si>
    <t>태안읍 남문리 462-10</t>
  </si>
  <si>
    <t>태안읍 동문리 839-3</t>
  </si>
  <si>
    <t>안면읍 승언리 1252-24</t>
  </si>
  <si>
    <t>안면읍 승언리 2994</t>
  </si>
  <si>
    <t>태안읍 평천리679-8</t>
  </si>
  <si>
    <t>태안읍 동문리9-5</t>
  </si>
  <si>
    <t>남면 신장리 355-14</t>
  </si>
  <si>
    <t>태안읍 삭선리 산246</t>
  </si>
  <si>
    <t>근흥면 정죽리 352-3</t>
  </si>
  <si>
    <t>고남면 장곡리 132-38</t>
  </si>
  <si>
    <t>안면읍 창기리 산45-41</t>
  </si>
  <si>
    <t>안면읍 창기리 277-58</t>
  </si>
  <si>
    <t>고남면 고남리 202-1</t>
  </si>
  <si>
    <t>태안읍 장산리 603</t>
  </si>
  <si>
    <t>태안읍 독샘로 103</t>
  </si>
  <si>
    <t>태안읍 남문리 481-6</t>
  </si>
  <si>
    <t>태안읍 평천리 1428-2</t>
  </si>
  <si>
    <t>원북면 신두리 1139-16</t>
  </si>
  <si>
    <t>태안읍 평천리 1442</t>
  </si>
  <si>
    <t>고남면 고남리 334-123</t>
  </si>
  <si>
    <t>고남면 고남리 334-57</t>
  </si>
  <si>
    <t>소원면 신덕리 631-10</t>
  </si>
  <si>
    <t>고남면 고남리 474-2</t>
  </si>
  <si>
    <t>남면 당암리 1-64</t>
  </si>
  <si>
    <t>소원면 모항리 979-1</t>
  </si>
  <si>
    <t>근흥면 연포1길13</t>
  </si>
  <si>
    <t>근흥면 도황리 1526-123</t>
  </si>
  <si>
    <t>근흥면 마도길 278-1</t>
  </si>
  <si>
    <t>안면읍 창기리 2202</t>
  </si>
  <si>
    <t>안면읍 창기리 1269-70</t>
  </si>
  <si>
    <t>태안읍 상옥리 4-2(홍주사)</t>
  </si>
  <si>
    <t>태안읍 상옥리 1161</t>
  </si>
  <si>
    <t>태안읍 동문리 481-1</t>
  </si>
  <si>
    <t>태안읍 남문리 574-5</t>
  </si>
  <si>
    <t>태안읍 남문리 155-3</t>
  </si>
  <si>
    <t>태안읍 남문리 709-7</t>
  </si>
  <si>
    <t>태안읍 동문리 892-1</t>
  </si>
  <si>
    <t>태안읍 남문리 401-9</t>
  </si>
  <si>
    <t>태안읍 남문리781(살롬교회 앞)</t>
  </si>
  <si>
    <t>소원면 시목리 산61-1</t>
  </si>
  <si>
    <t>태안읍 평천리 700-1</t>
  </si>
  <si>
    <t>태안읍 남문리 경의정6길 17-2(동문2리 회관앞)</t>
  </si>
  <si>
    <t>태안읍 남문리 367-2(선관위 부근)</t>
  </si>
  <si>
    <t>태안읍 남문리 205-3(남문2리 회관)</t>
  </si>
  <si>
    <t>태안읍 남문리 205-3(국일반점 앞)</t>
  </si>
  <si>
    <t>태안읍 동문리 665-2(리치타운 좌측)</t>
  </si>
  <si>
    <t>태안읍 동문리 665-2(리치타운 우측)</t>
  </si>
  <si>
    <t>태안읍 동문리 665-2(이화리치타운 앞)</t>
  </si>
  <si>
    <t>태안읍 시장2길 32-7(남문3리 회관)</t>
  </si>
  <si>
    <t>태안읍 인평리 225-1(은성시멘트 앞)</t>
  </si>
  <si>
    <t>태안읍 동문리 431(성당터널 내)</t>
  </si>
  <si>
    <t>태안읍 동문리 264-7(태안읍GS25중앙점)</t>
  </si>
  <si>
    <t>근흥면 도황리 666-48(근흥면 연포삼거리)</t>
  </si>
  <si>
    <t>근흥면 신진도리 525-3(신진항 새마을금고앞)</t>
  </si>
  <si>
    <t>안면읍 중신로 520 (신야리356-3)</t>
  </si>
  <si>
    <t>안면읍 황도리 26-5</t>
  </si>
  <si>
    <t>안면읍 창기리 1304-10</t>
  </si>
  <si>
    <t>근흥면 안흥1길 85</t>
  </si>
  <si>
    <t>태안읍 동문리 33</t>
  </si>
  <si>
    <t>태안읍 남문리 152-5</t>
  </si>
  <si>
    <t>태안읍 동문리 283-2</t>
  </si>
  <si>
    <t>소원면 신덕리 170-33(배수갑문)</t>
  </si>
  <si>
    <t>소원면 의항리 978-4</t>
  </si>
  <si>
    <t>태안읍 평천리 630-18</t>
  </si>
  <si>
    <t>태안읍 평천리 630-21</t>
  </si>
  <si>
    <t>남면 신온리 374</t>
  </si>
  <si>
    <t>근흥면 용신리 426-9</t>
  </si>
  <si>
    <t>근흥면 정죽리 830-4</t>
  </si>
  <si>
    <t>원북면 반계리 222</t>
  </si>
  <si>
    <t>원북면 방갈리 2119-3</t>
  </si>
  <si>
    <t>이원면 관리 572-1</t>
  </si>
  <si>
    <t>태안읍 남문리 576-7</t>
  </si>
  <si>
    <t>태안읍 남문리 716-7</t>
  </si>
  <si>
    <t>태안읍 남문리 406-6</t>
  </si>
  <si>
    <t>안면읍 승언리 1187-15</t>
  </si>
  <si>
    <t>소원면 의항리 895-20</t>
  </si>
  <si>
    <t>태안읍 동문리 937</t>
  </si>
  <si>
    <t>태안읍 장산리 610-1</t>
  </si>
  <si>
    <t>태안읍 남문리 300-106</t>
  </si>
  <si>
    <t>태안읍 동문리 827-5</t>
  </si>
  <si>
    <t>태안읍 동문리 45-2</t>
  </si>
  <si>
    <t>안면읍 승언리 3027-1</t>
  </si>
  <si>
    <t>안면읍 승언리 855-5</t>
  </si>
  <si>
    <t>안면읍 창기리 341-8</t>
  </si>
  <si>
    <t>고남면 고남리 1256</t>
  </si>
  <si>
    <t>안면읍 창기리 277-111</t>
  </si>
  <si>
    <t>소원면 의항리 344-1</t>
  </si>
  <si>
    <t>안면읍 밧개길 154-3</t>
  </si>
  <si>
    <t>남면 마검포길 409</t>
  </si>
  <si>
    <t>소원면 모항항길 94</t>
  </si>
  <si>
    <t>안면읍 해안관광로 927-99</t>
  </si>
  <si>
    <t>근흥면 신진대교길 193</t>
  </si>
  <si>
    <t>태안읍 한양길 5</t>
  </si>
  <si>
    <t>태안읍 독샘로 27</t>
  </si>
  <si>
    <t>태안읍 능샘1길 35</t>
  </si>
  <si>
    <t>태안읍 터널길 26-13</t>
  </si>
  <si>
    <t>안면읍 장터로 99-21</t>
  </si>
  <si>
    <t>안면읍 승언리 1243-3</t>
  </si>
  <si>
    <t>태안읍 중앙로 321</t>
  </si>
  <si>
    <t>태안읍 백화로 200</t>
  </si>
  <si>
    <t>태안읍 동백로 271-1</t>
  </si>
  <si>
    <t>남면 몽산포길 65-33</t>
  </si>
  <si>
    <t>안면읍 등마루1길 4</t>
  </si>
  <si>
    <t>소원면 모항파도로 532</t>
  </si>
  <si>
    <t>태안읍 원이로 341</t>
  </si>
  <si>
    <t>안면읍 백사장2길 29-1</t>
  </si>
  <si>
    <t>태안읍 서문2길 11</t>
  </si>
  <si>
    <t>태안읍 동백로 207</t>
  </si>
  <si>
    <t>고남면 월고지길 61</t>
  </si>
  <si>
    <t>소원면 소근로 63-12</t>
  </si>
  <si>
    <t>근흥면 신진부두길 4</t>
  </si>
  <si>
    <t>원북면 옥파로 1168-1</t>
  </si>
  <si>
    <t>원북면 학암포길 47-6</t>
  </si>
  <si>
    <t>원북면 신두해변길 177</t>
  </si>
  <si>
    <t>원북면 신두해변길 121</t>
  </si>
  <si>
    <t>원북면 신두해변길 207</t>
  </si>
  <si>
    <t>소원면 만리포 2길 120</t>
  </si>
  <si>
    <t>근흥면 연포2길 76-12</t>
  </si>
  <si>
    <t>안면읍 꽃지해안로 400</t>
  </si>
  <si>
    <t>안면읍 꽃지해안로 204</t>
  </si>
  <si>
    <t>근흥면 신진도리 234-5</t>
  </si>
  <si>
    <t>안면읍 백사장1길 91</t>
  </si>
  <si>
    <t>안면읍 백사장1길 131</t>
  </si>
  <si>
    <t>소원면 만리포2길 140</t>
  </si>
  <si>
    <t>근흥면 신대교실 107</t>
  </si>
  <si>
    <t>태안읍 성안1길 28-23</t>
  </si>
  <si>
    <t>태안읍 자막골길 18-40</t>
  </si>
  <si>
    <t>태안읍 속말1길 61-61</t>
  </si>
  <si>
    <t>태안읍 마당산길 78-8</t>
  </si>
  <si>
    <t>태안읍 군청9길 15</t>
  </si>
  <si>
    <t>태안읍 동백로 318</t>
  </si>
  <si>
    <t>태안읍 원이로 2-1</t>
  </si>
  <si>
    <t>태안읍 백화로 251</t>
  </si>
  <si>
    <t>이원면 원이로 1538</t>
  </si>
  <si>
    <t>태안읍 시장4길 13</t>
  </si>
  <si>
    <t>태안읍 시장5길 18-5</t>
  </si>
  <si>
    <t>소원면 천리포1길 275</t>
  </si>
  <si>
    <t>태안읍 귀농촌길 30</t>
  </si>
  <si>
    <t>근흥면 근흥로 714</t>
  </si>
  <si>
    <t>근흥면 근흥로 1275-1</t>
  </si>
  <si>
    <t>원북면 원이로 849-3</t>
  </si>
  <si>
    <t>태안읍 시장1길 25-7</t>
  </si>
  <si>
    <t>태안읍 군청8길 19</t>
  </si>
  <si>
    <t>태안읍 동백로 140</t>
  </si>
  <si>
    <t>안면읍 장터로 128-4</t>
  </si>
  <si>
    <t>소원면 만리포2길 235</t>
  </si>
  <si>
    <t>태안읍 백화로 149</t>
  </si>
  <si>
    <t>태안읍 다락미1길 85</t>
  </si>
  <si>
    <t>안면읍 숭언리 3025-10</t>
  </si>
  <si>
    <t>안면읍 장터로 226</t>
  </si>
  <si>
    <t>태안읍 사직단길 13</t>
  </si>
  <si>
    <t>태안읍 원이로 6</t>
  </si>
  <si>
    <t>소원면 송의로 664</t>
  </si>
  <si>
    <t>태안읍 동문리 817-1</t>
  </si>
  <si>
    <t>안면읍 창기리 277-44</t>
  </si>
  <si>
    <t>안면읍 창기리 1292-3</t>
  </si>
  <si>
    <t>남면 달산리 1326</t>
  </si>
  <si>
    <t>근흥면 신진도리 253</t>
  </si>
  <si>
    <t>안면읍 창기리 1269-95</t>
  </si>
  <si>
    <t>소원면 파도리 66</t>
  </si>
  <si>
    <t>안면읍 승언리 59</t>
  </si>
  <si>
    <t>안면읍 신야리356-3</t>
  </si>
  <si>
    <t>태안읍 동문리 830-21</t>
  </si>
  <si>
    <t>태안읍 동문리 381</t>
  </si>
  <si>
    <t>태안읍 동문리 322-3</t>
  </si>
  <si>
    <t>태안읍 동문리 38-1</t>
  </si>
  <si>
    <t>근흥면 용신리 409-6</t>
  </si>
  <si>
    <t>안면읍 승언리 1187-20</t>
  </si>
  <si>
    <t>원북면 반계리 207</t>
  </si>
  <si>
    <t>태안읍 동문리 573</t>
  </si>
  <si>
    <t>태안읍 동문리 283</t>
  </si>
  <si>
    <t>원북면 방갈리 515-11</t>
  </si>
  <si>
    <t>근흥면 도황리 1526-68</t>
  </si>
  <si>
    <t>태안읍 동문리 457-3</t>
  </si>
  <si>
    <t>태안읍 남산리 81-11</t>
  </si>
  <si>
    <t>태안읍 동문리 485</t>
  </si>
  <si>
    <t>근흥면 정죽리 1268-28</t>
    <phoneticPr fontId="23" type="noConversion"/>
  </si>
  <si>
    <t>경제진흥과</t>
  </si>
  <si>
    <t>일</t>
    <phoneticPr fontId="23" type="noConversion"/>
  </si>
  <si>
    <t>지번</t>
    <phoneticPr fontId="23" type="noConversion"/>
  </si>
  <si>
    <t>산</t>
    <phoneticPr fontId="23" type="noConversion"/>
  </si>
  <si>
    <t>리</t>
    <phoneticPr fontId="23" type="noConversion"/>
  </si>
  <si>
    <t>읍면동</t>
    <phoneticPr fontId="23" type="noConversion"/>
  </si>
  <si>
    <t>태안읍</t>
  </si>
  <si>
    <t>안면읍</t>
  </si>
  <si>
    <t>고남면</t>
  </si>
  <si>
    <t>원북면</t>
  </si>
  <si>
    <t>근흥면</t>
  </si>
  <si>
    <t>소원면</t>
  </si>
  <si>
    <t>이원면</t>
  </si>
  <si>
    <t>동문리</t>
  </si>
  <si>
    <t>남문리</t>
  </si>
  <si>
    <t>경이정</t>
  </si>
  <si>
    <t>승언리</t>
  </si>
  <si>
    <t>고남리</t>
  </si>
  <si>
    <t>반계리</t>
  </si>
  <si>
    <t>용신리</t>
  </si>
  <si>
    <t>신덕리</t>
  </si>
  <si>
    <t>포지리</t>
  </si>
  <si>
    <t>관리</t>
  </si>
  <si>
    <t>방갈리</t>
  </si>
  <si>
    <t>정죽리</t>
  </si>
  <si>
    <t>신온리</t>
  </si>
  <si>
    <t>창기리</t>
  </si>
  <si>
    <t>내리</t>
  </si>
  <si>
    <t>인평리</t>
  </si>
  <si>
    <t>안기리</t>
  </si>
  <si>
    <t>시목리</t>
  </si>
  <si>
    <t>모항리</t>
  </si>
  <si>
    <t>삭선리</t>
  </si>
  <si>
    <t>청산리</t>
  </si>
  <si>
    <t>정당리</t>
  </si>
  <si>
    <t>의항리</t>
  </si>
  <si>
    <t>몽산리</t>
  </si>
  <si>
    <t>중장리</t>
  </si>
  <si>
    <t>도황리</t>
  </si>
  <si>
    <t>달산리</t>
  </si>
  <si>
    <t>평천리</t>
  </si>
  <si>
    <t>남산리</t>
  </si>
  <si>
    <t>신장리</t>
  </si>
  <si>
    <t>장곡리</t>
  </si>
  <si>
    <t>도내리</t>
  </si>
  <si>
    <t>진산리</t>
  </si>
  <si>
    <t>원청리</t>
  </si>
  <si>
    <t>당암리</t>
  </si>
  <si>
    <t>장산리</t>
  </si>
  <si>
    <t>파도리</t>
  </si>
  <si>
    <t>신두리</t>
  </si>
  <si>
    <t>마산리</t>
  </si>
  <si>
    <t>황도리</t>
  </si>
  <si>
    <t>산후리</t>
  </si>
  <si>
    <t>상옥리</t>
  </si>
  <si>
    <t>신야리</t>
  </si>
  <si>
    <t>태안읍 삭선리 1122</t>
    <phoneticPr fontId="23" type="noConversion"/>
  </si>
  <si>
    <t>원북면 청산리 674</t>
    <phoneticPr fontId="23" type="noConversion"/>
  </si>
  <si>
    <t>안면읍 승언리 1876</t>
    <phoneticPr fontId="23" type="noConversion"/>
  </si>
  <si>
    <t>안면읍 승언리 339-355</t>
    <phoneticPr fontId="23" type="noConversion"/>
  </si>
  <si>
    <t>남면 신온리 2-1</t>
    <phoneticPr fontId="23" type="noConversion"/>
  </si>
  <si>
    <t>이원면 내리 41-8</t>
    <phoneticPr fontId="23" type="noConversion"/>
  </si>
  <si>
    <t>소원면 모항리 466-25</t>
    <phoneticPr fontId="23" type="noConversion"/>
  </si>
  <si>
    <t>안면읍 창기리 1292-3</t>
    <phoneticPr fontId="23" type="noConversion"/>
  </si>
  <si>
    <t>소원면 신덕리 166-57</t>
    <phoneticPr fontId="23" type="noConversion"/>
  </si>
  <si>
    <t>근흥면 신진도리 542</t>
    <phoneticPr fontId="23" type="noConversion"/>
  </si>
  <si>
    <t>안면읍 정당리 1313-5</t>
    <phoneticPr fontId="23" type="noConversion"/>
  </si>
  <si>
    <t>근흥면 신진도리 512</t>
    <phoneticPr fontId="23" type="noConversion"/>
  </si>
  <si>
    <t>고남면 고남리 346-18</t>
    <phoneticPr fontId="23" type="noConversion"/>
  </si>
  <si>
    <t>소원면 의항리 311-9</t>
    <phoneticPr fontId="23" type="noConversion"/>
  </si>
  <si>
    <t>근흥면 안기리 1330</t>
    <phoneticPr fontId="23" type="noConversion"/>
  </si>
  <si>
    <t>남면 몽산리 465-28</t>
    <phoneticPr fontId="23" type="noConversion"/>
  </si>
  <si>
    <t>원북면 방갈리 515-187</t>
    <phoneticPr fontId="23" type="noConversion"/>
  </si>
  <si>
    <t>안면읍 중장리 1576</t>
    <phoneticPr fontId="23" type="noConversion"/>
  </si>
  <si>
    <t>세부장소</t>
    <phoneticPr fontId="23" type="noConversion"/>
  </si>
  <si>
    <t>817-1</t>
  </si>
  <si>
    <t>155-3</t>
  </si>
  <si>
    <t>6길23</t>
  </si>
  <si>
    <t>387-2</t>
  </si>
  <si>
    <t>401-14</t>
  </si>
  <si>
    <t>1249</t>
  </si>
  <si>
    <t>284-1</t>
  </si>
  <si>
    <t>164</t>
  </si>
  <si>
    <t>1256-51</t>
  </si>
  <si>
    <t>2222</t>
  </si>
  <si>
    <t>855-10</t>
  </si>
  <si>
    <t>918-1</t>
  </si>
  <si>
    <t>235</t>
  </si>
  <si>
    <t>67-1</t>
  </si>
  <si>
    <t>572</t>
  </si>
  <si>
    <t>202</t>
  </si>
  <si>
    <t>823-2</t>
  </si>
  <si>
    <t>225</t>
  </si>
  <si>
    <t>341-5</t>
  </si>
  <si>
    <t>3025-10</t>
  </si>
  <si>
    <t>898-4</t>
  </si>
  <si>
    <t>888-6</t>
  </si>
  <si>
    <t>706-6</t>
  </si>
  <si>
    <t>717</t>
  </si>
  <si>
    <t>682-2</t>
  </si>
  <si>
    <t>485-2</t>
  </si>
  <si>
    <t>522-4</t>
  </si>
  <si>
    <t>39-2</t>
  </si>
  <si>
    <t>576-46</t>
  </si>
  <si>
    <t>277-58</t>
  </si>
  <si>
    <t>277-44</t>
  </si>
  <si>
    <t>407-4</t>
  </si>
  <si>
    <t>775-2</t>
  </si>
  <si>
    <t>325-2</t>
  </si>
  <si>
    <t>435-22</t>
  </si>
  <si>
    <t>756</t>
  </si>
  <si>
    <t>315-45</t>
  </si>
  <si>
    <t>882-11</t>
  </si>
  <si>
    <t>576-93</t>
  </si>
  <si>
    <t>289-7</t>
  </si>
  <si>
    <t>903</t>
  </si>
  <si>
    <t>767</t>
  </si>
  <si>
    <t>310-5</t>
  </si>
  <si>
    <t>163-21</t>
  </si>
  <si>
    <t>842</t>
  </si>
  <si>
    <t>191-1</t>
  </si>
  <si>
    <t>704-7</t>
  </si>
  <si>
    <t>319-4</t>
  </si>
  <si>
    <t>300-10</t>
  </si>
  <si>
    <t>35-13</t>
  </si>
  <si>
    <t>344</t>
  </si>
  <si>
    <t>4-2</t>
  </si>
  <si>
    <t>1292-3</t>
  </si>
  <si>
    <t>1122</t>
  </si>
  <si>
    <t>1116</t>
  </si>
  <si>
    <t>674</t>
  </si>
  <si>
    <t>1876</t>
  </si>
  <si>
    <t>339-355</t>
  </si>
  <si>
    <t>2-1</t>
  </si>
  <si>
    <t>41-8</t>
  </si>
  <si>
    <t>466-25</t>
  </si>
  <si>
    <t>166-57</t>
  </si>
  <si>
    <t>1313-5</t>
  </si>
  <si>
    <t>346-18</t>
  </si>
  <si>
    <t>311-9</t>
  </si>
  <si>
    <t>1330</t>
  </si>
  <si>
    <t>465-28</t>
  </si>
  <si>
    <t>515-187</t>
  </si>
  <si>
    <t>1576</t>
  </si>
  <si>
    <t>495-22</t>
  </si>
  <si>
    <t>8-72</t>
  </si>
  <si>
    <t>834</t>
  </si>
  <si>
    <t>336-9</t>
  </si>
  <si>
    <t>507-13</t>
  </si>
  <si>
    <t>160-1</t>
  </si>
  <si>
    <t>462-10</t>
  </si>
  <si>
    <t>839-3</t>
  </si>
  <si>
    <t>1252-24</t>
  </si>
  <si>
    <t>769</t>
  </si>
  <si>
    <t>1326</t>
  </si>
  <si>
    <t>2994</t>
  </si>
  <si>
    <t>679-8</t>
  </si>
  <si>
    <t>81-11</t>
  </si>
  <si>
    <t>288-10</t>
  </si>
  <si>
    <t>1257-7</t>
  </si>
  <si>
    <t>615</t>
  </si>
  <si>
    <t>9-5</t>
  </si>
  <si>
    <t>1436</t>
  </si>
  <si>
    <t>353-77</t>
  </si>
  <si>
    <t>355-14</t>
  </si>
  <si>
    <t>352-3</t>
  </si>
  <si>
    <t>132-38</t>
  </si>
  <si>
    <t>561-11</t>
  </si>
  <si>
    <t>502-12</t>
  </si>
  <si>
    <t>980-1</t>
  </si>
  <si>
    <t>565-1</t>
  </si>
  <si>
    <t>202-1</t>
  </si>
  <si>
    <t>603</t>
  </si>
  <si>
    <t>457-3</t>
  </si>
  <si>
    <t>830-21</t>
  </si>
  <si>
    <t>381</t>
  </si>
  <si>
    <t>322-3</t>
  </si>
  <si>
    <t>38-1</t>
  </si>
  <si>
    <t>409-6</t>
  </si>
  <si>
    <t>59</t>
  </si>
  <si>
    <t>66</t>
  </si>
  <si>
    <t>1269-95</t>
  </si>
  <si>
    <t>481-6</t>
  </si>
  <si>
    <t>1187-20</t>
  </si>
  <si>
    <t>207</t>
  </si>
  <si>
    <t>945-16</t>
  </si>
  <si>
    <t>1428-2</t>
  </si>
  <si>
    <t>636-11</t>
  </si>
  <si>
    <t>1139-16</t>
  </si>
  <si>
    <t>1442</t>
  </si>
  <si>
    <t>334-123</t>
  </si>
  <si>
    <t>334-57</t>
  </si>
  <si>
    <t>766-24</t>
  </si>
  <si>
    <t>573</t>
  </si>
  <si>
    <t>283</t>
  </si>
  <si>
    <t>318-4</t>
  </si>
  <si>
    <t>837-2</t>
  </si>
  <si>
    <t>631-10</t>
  </si>
  <si>
    <t>1115-35</t>
  </si>
  <si>
    <t>474-2</t>
  </si>
  <si>
    <t>1440-5</t>
  </si>
  <si>
    <t>1-64</t>
  </si>
  <si>
    <t>515-116</t>
  </si>
  <si>
    <t>515-6</t>
  </si>
  <si>
    <t>515-23</t>
  </si>
  <si>
    <t>515-11</t>
  </si>
  <si>
    <t>1414-56</t>
  </si>
  <si>
    <t>1414-5</t>
  </si>
  <si>
    <t>1221-30</t>
  </si>
  <si>
    <t>979-1</t>
  </si>
  <si>
    <t>979-16</t>
  </si>
  <si>
    <t>353-96</t>
  </si>
  <si>
    <t>353-59</t>
  </si>
  <si>
    <t>783-5</t>
  </si>
  <si>
    <t>1526-68</t>
  </si>
  <si>
    <t>1526-123</t>
  </si>
  <si>
    <t>339-282</t>
  </si>
  <si>
    <t>765-165</t>
  </si>
  <si>
    <t>2202</t>
  </si>
  <si>
    <t>1269-70</t>
  </si>
  <si>
    <t>686-25</t>
  </si>
  <si>
    <t>1097-15</t>
  </si>
  <si>
    <t>87-15</t>
  </si>
  <si>
    <t>31-6</t>
  </si>
  <si>
    <t>994</t>
  </si>
  <si>
    <t>978-82</t>
  </si>
  <si>
    <t>26-6</t>
  </si>
  <si>
    <t>334-66</t>
  </si>
  <si>
    <t>1161</t>
  </si>
  <si>
    <t>481-1</t>
  </si>
  <si>
    <t>574-5</t>
  </si>
  <si>
    <t>709-7</t>
  </si>
  <si>
    <t>892-1</t>
  </si>
  <si>
    <t>401-9</t>
  </si>
  <si>
    <t>60-1</t>
  </si>
  <si>
    <t>180</t>
  </si>
  <si>
    <t>1174-2</t>
  </si>
  <si>
    <t>781</t>
  </si>
  <si>
    <t>700-1</t>
  </si>
  <si>
    <t>485</t>
  </si>
  <si>
    <t>356-3</t>
  </si>
  <si>
    <t>26-5</t>
  </si>
  <si>
    <t>1304-10</t>
  </si>
  <si>
    <t>1268-28</t>
  </si>
  <si>
    <t>33</t>
  </si>
  <si>
    <t>152-5</t>
  </si>
  <si>
    <t>283-2</t>
  </si>
  <si>
    <t>978-4</t>
  </si>
  <si>
    <t>630-18</t>
  </si>
  <si>
    <t>630-21</t>
  </si>
  <si>
    <t>374</t>
  </si>
  <si>
    <t>426-9</t>
  </si>
  <si>
    <t>830-4</t>
  </si>
  <si>
    <t>223</t>
  </si>
  <si>
    <t>222</t>
  </si>
  <si>
    <t>2119-3</t>
  </si>
  <si>
    <t>572-1</t>
  </si>
  <si>
    <t>576-7</t>
  </si>
  <si>
    <t>716-7</t>
  </si>
  <si>
    <t>406-6</t>
  </si>
  <si>
    <t>1187-15</t>
  </si>
  <si>
    <t>895-20</t>
  </si>
  <si>
    <t>937</t>
  </si>
  <si>
    <t>610-1</t>
  </si>
  <si>
    <t>300-106</t>
  </si>
  <si>
    <t>827-5</t>
  </si>
  <si>
    <t>45-2</t>
  </si>
  <si>
    <t>3027-1</t>
  </si>
  <si>
    <t>855-5</t>
  </si>
  <si>
    <t>341-8</t>
  </si>
  <si>
    <t>1256</t>
  </si>
  <si>
    <t>393-3</t>
  </si>
  <si>
    <t>389</t>
  </si>
  <si>
    <t>289-2</t>
  </si>
  <si>
    <t>277-111</t>
  </si>
  <si>
    <t>344-1</t>
  </si>
  <si>
    <t>신진도리</t>
    <phoneticPr fontId="23" type="noConversion"/>
  </si>
  <si>
    <t>526-23</t>
    <phoneticPr fontId="23" type="noConversion"/>
  </si>
  <si>
    <t>526-24</t>
  </si>
  <si>
    <t>526-25</t>
  </si>
  <si>
    <t>526-26</t>
  </si>
  <si>
    <t>526-27</t>
  </si>
  <si>
    <t>61-1</t>
    <phoneticPr fontId="23" type="noConversion"/>
  </si>
  <si>
    <t>61-2</t>
  </si>
  <si>
    <t>1121-2</t>
    <phoneticPr fontId="23" type="noConversion"/>
  </si>
  <si>
    <t>1121-3</t>
  </si>
  <si>
    <t>1121-4</t>
  </si>
  <si>
    <t>1121-5</t>
  </si>
  <si>
    <t>도시공원놀이터</t>
    <phoneticPr fontId="23" type="noConversion"/>
  </si>
  <si>
    <t>신진도리</t>
    <phoneticPr fontId="23" type="noConversion"/>
  </si>
  <si>
    <t>512</t>
    <phoneticPr fontId="23" type="noConversion"/>
  </si>
  <si>
    <t>4-3</t>
    <phoneticPr fontId="23" type="noConversion"/>
  </si>
  <si>
    <t>45-41</t>
    <phoneticPr fontId="23" type="noConversion"/>
  </si>
  <si>
    <t>태안읍 삭선리 1022</t>
    <phoneticPr fontId="23" type="noConversion"/>
  </si>
  <si>
    <t>1022</t>
    <phoneticPr fontId="23" type="noConversion"/>
  </si>
  <si>
    <t>246</t>
    <phoneticPr fontId="23" type="noConversion"/>
  </si>
  <si>
    <t>근흥면 용신리 73-1</t>
    <phoneticPr fontId="23" type="noConversion"/>
  </si>
  <si>
    <t>용신리</t>
    <phoneticPr fontId="23" type="noConversion"/>
  </si>
  <si>
    <t>73-1</t>
    <phoneticPr fontId="23" type="noConversion"/>
  </si>
  <si>
    <t>75-36</t>
    <phoneticPr fontId="23" type="noConversion"/>
  </si>
  <si>
    <t>234-5</t>
    <phoneticPr fontId="23" type="noConversion"/>
  </si>
  <si>
    <t>542</t>
    <phoneticPr fontId="23" type="noConversion"/>
  </si>
  <si>
    <t>3-10</t>
    <phoneticPr fontId="23" type="noConversion"/>
  </si>
  <si>
    <t>태안초뒷편</t>
    <phoneticPr fontId="23" type="noConversion"/>
  </si>
  <si>
    <t>태안읍 평천리 1450</t>
    <phoneticPr fontId="23" type="noConversion"/>
  </si>
  <si>
    <t>1450</t>
    <phoneticPr fontId="23" type="noConversion"/>
  </si>
  <si>
    <t>781</t>
    <phoneticPr fontId="23" type="noConversion"/>
  </si>
  <si>
    <t>살롬교회 앞</t>
    <phoneticPr fontId="23" type="noConversion"/>
  </si>
  <si>
    <t>367-2</t>
    <phoneticPr fontId="23" type="noConversion"/>
  </si>
  <si>
    <t>선관위 부근</t>
    <phoneticPr fontId="23" type="noConversion"/>
  </si>
  <si>
    <t>253</t>
    <phoneticPr fontId="23" type="noConversion"/>
  </si>
  <si>
    <t>525-3</t>
    <phoneticPr fontId="23" type="noConversion"/>
  </si>
  <si>
    <t>신진항 새마을금고앞</t>
    <phoneticPr fontId="23" type="noConversion"/>
  </si>
  <si>
    <t>170-33</t>
    <phoneticPr fontId="23" type="noConversion"/>
  </si>
  <si>
    <t>205-3</t>
    <phoneticPr fontId="23" type="noConversion"/>
  </si>
  <si>
    <t>665-2</t>
    <phoneticPr fontId="23" type="noConversion"/>
  </si>
  <si>
    <t>225-1</t>
    <phoneticPr fontId="23" type="noConversion"/>
  </si>
  <si>
    <t>431</t>
    <phoneticPr fontId="23" type="noConversion"/>
  </si>
  <si>
    <t>264-7</t>
    <phoneticPr fontId="23" type="noConversion"/>
  </si>
  <si>
    <t>666-48</t>
    <phoneticPr fontId="23" type="noConversion"/>
  </si>
  <si>
    <t>5</t>
    <phoneticPr fontId="23" type="noConversion"/>
  </si>
  <si>
    <t>4-2</t>
    <phoneticPr fontId="23" type="noConversion"/>
  </si>
  <si>
    <t>29-100</t>
    <phoneticPr fontId="23" type="noConversion"/>
  </si>
  <si>
    <t>홍주사</t>
    <phoneticPr fontId="23" type="noConversion"/>
  </si>
  <si>
    <t>태을암인근등산로</t>
    <phoneticPr fontId="23" type="noConversion"/>
  </si>
  <si>
    <t>남문2리 회관</t>
    <phoneticPr fontId="23" type="noConversion"/>
  </si>
  <si>
    <t>국일반점 앞</t>
    <phoneticPr fontId="23" type="noConversion"/>
  </si>
  <si>
    <t>리치타운 좌측</t>
    <phoneticPr fontId="23" type="noConversion"/>
  </si>
  <si>
    <t>은성시멘트 앞</t>
    <phoneticPr fontId="23" type="noConversion"/>
  </si>
  <si>
    <t>성당터널 내</t>
    <phoneticPr fontId="23" type="noConversion"/>
  </si>
  <si>
    <t>태안읍GS25중앙점</t>
    <phoneticPr fontId="23" type="noConversion"/>
  </si>
  <si>
    <t>근흥면 연포삼거리</t>
    <phoneticPr fontId="23" type="noConversion"/>
  </si>
  <si>
    <t>배수갑문</t>
    <phoneticPr fontId="23" type="noConversion"/>
  </si>
  <si>
    <t>태안읍 중앙로 321</t>
    <phoneticPr fontId="23" type="noConversion"/>
  </si>
  <si>
    <t>모항초정문앞-비상벨카메라</t>
  </si>
  <si>
    <t>백화산북부등산로-01</t>
  </si>
  <si>
    <t>백화산북부등산로-02</t>
  </si>
  <si>
    <t>백화산북부등산로-03</t>
  </si>
  <si>
    <t>백화산북부등산로-04</t>
  </si>
  <si>
    <t>백화산북부등산로-05</t>
  </si>
  <si>
    <t>백화산북부등산로-06</t>
  </si>
  <si>
    <t>백화산북부등산로-07</t>
  </si>
  <si>
    <t>백화산북부등산로-08</t>
  </si>
  <si>
    <t>백화산북부등산로-09</t>
  </si>
  <si>
    <t>백화산북부등산로-10</t>
  </si>
  <si>
    <t>백화산북부등산로-11</t>
  </si>
  <si>
    <t>백화산북부등산로-12</t>
  </si>
  <si>
    <t>백화산북부등산로-13</t>
  </si>
  <si>
    <t>백화산북부등산로-14</t>
  </si>
  <si>
    <t>체험존스피드돔CCTV</t>
  </si>
  <si>
    <t>체험존고정CCTV_현관</t>
  </si>
  <si>
    <t>체험존고정CCTV_뒷편</t>
  </si>
  <si>
    <t>차번_고남장곡-면사무소방면</t>
  </si>
  <si>
    <t>차번_고남장곡-바람아래방면</t>
  </si>
  <si>
    <t>모항항선착장-회전1</t>
  </si>
  <si>
    <t>모항항선착장-회전2</t>
  </si>
  <si>
    <t>주정차_코아루공원-회전</t>
  </si>
  <si>
    <t>주정차_코아루공원-고정1</t>
  </si>
  <si>
    <t>주정차_코아루공원-고정2</t>
  </si>
  <si>
    <t>주정차_인성의원앞-회전</t>
  </si>
  <si>
    <t>주정차_인성의원앞-고정1</t>
  </si>
  <si>
    <t>주정차_인성의원앞-고정2</t>
  </si>
  <si>
    <t>주정차_인성의원앞-고정3</t>
  </si>
  <si>
    <t>주정차_인성의원앞-고정4</t>
  </si>
  <si>
    <t>주정차_안면수산시장-회전</t>
  </si>
  <si>
    <t>주정차_안면수산시장-고정1</t>
  </si>
  <si>
    <t>주정차_안면수산시장-고정2</t>
  </si>
  <si>
    <t>주정차_안면수산시장-고정3</t>
  </si>
  <si>
    <t>주정차_안면수산시장-고정4</t>
  </si>
  <si>
    <t>안면읍 승언리 1252-2</t>
  </si>
  <si>
    <t>소원면</t>
    <phoneticPr fontId="23" type="noConversion"/>
  </si>
  <si>
    <t>태안읍</t>
    <phoneticPr fontId="23" type="noConversion"/>
  </si>
  <si>
    <t>안면읍</t>
    <phoneticPr fontId="23" type="noConversion"/>
  </si>
  <si>
    <t>승언리</t>
    <phoneticPr fontId="23" type="noConversion"/>
  </si>
  <si>
    <t>동문리</t>
    <phoneticPr fontId="23" type="noConversion"/>
  </si>
  <si>
    <t>고남면</t>
    <phoneticPr fontId="23" type="noConversion"/>
  </si>
  <si>
    <t>모항리</t>
    <phoneticPr fontId="23" type="noConversion"/>
  </si>
  <si>
    <t>장곡리</t>
    <phoneticPr fontId="23" type="noConversion"/>
  </si>
  <si>
    <t>374-3</t>
    <phoneticPr fontId="23" type="noConversion"/>
  </si>
  <si>
    <t>바람아래</t>
    <phoneticPr fontId="23" type="noConversion"/>
  </si>
  <si>
    <t>495-17</t>
    <phoneticPr fontId="23" type="noConversion"/>
  </si>
  <si>
    <t>모항항</t>
    <phoneticPr fontId="23" type="noConversion"/>
  </si>
  <si>
    <t>57-9</t>
    <phoneticPr fontId="23" type="noConversion"/>
  </si>
  <si>
    <t>1187-24</t>
    <phoneticPr fontId="23" type="noConversion"/>
  </si>
  <si>
    <t>안면읍 구억말길 35</t>
    <phoneticPr fontId="23" type="noConversion"/>
  </si>
  <si>
    <t>1252-2</t>
    <phoneticPr fontId="23" type="noConversion"/>
  </si>
  <si>
    <t>태안</t>
    <phoneticPr fontId="23" type="noConversion"/>
  </si>
  <si>
    <t>HSR-0309R</t>
  </si>
  <si>
    <t>XNP-6330RH</t>
  </si>
  <si>
    <t>TW-SM7000</t>
  </si>
  <si>
    <t>SJB-2012HZIR</t>
  </si>
  <si>
    <t>세종보안</t>
  </si>
  <si>
    <t>36.425297</t>
    <phoneticPr fontId="23" type="noConversion"/>
  </si>
  <si>
    <t>126.377766</t>
    <phoneticPr fontId="23" type="noConversion"/>
  </si>
  <si>
    <t>36.777024</t>
    <phoneticPr fontId="23" type="noConversion"/>
  </si>
  <si>
    <t>126.131874</t>
    <phoneticPr fontId="23" type="noConversion"/>
  </si>
  <si>
    <t>36.751131</t>
    <phoneticPr fontId="23" type="noConversion"/>
  </si>
  <si>
    <t>126.308776</t>
    <phoneticPr fontId="23" type="noConversion"/>
  </si>
  <si>
    <t>36.518513</t>
    <phoneticPr fontId="23" type="noConversion"/>
  </si>
  <si>
    <t>126.345528</t>
    <phoneticPr fontId="23" type="noConversion"/>
  </si>
  <si>
    <t>소원면-2018-06</t>
    <phoneticPr fontId="23" type="noConversion"/>
  </si>
  <si>
    <t>태안읍-2018-15-Y-CC-01</t>
    <phoneticPr fontId="23" type="noConversion"/>
  </si>
  <si>
    <t>태안읍-2018-15-Y-CC-02</t>
  </si>
  <si>
    <t>태안읍-2018-15-Y-CC-03</t>
  </si>
  <si>
    <t>태안읍-2018-15-Y-CC-04</t>
  </si>
  <si>
    <t>태안읍-2018-15-Y-CC-05</t>
  </si>
  <si>
    <t>태안읍-2018-15-Y-CC-06</t>
  </si>
  <si>
    <t>태안읍-2018-15-Y-CC-07</t>
  </si>
  <si>
    <t>태안읍-2018-15-Y-CC-08</t>
  </si>
  <si>
    <t>태안읍-2018-15-Y-CC-09</t>
  </si>
  <si>
    <t>태안읍-2018-15-Y-CC-10</t>
  </si>
  <si>
    <t>태안읍-2018-15-Y-CC-11</t>
  </si>
  <si>
    <t>태안읍-2018-15-Y-CC-12</t>
  </si>
  <si>
    <t>태안읍-2018-15-Y-CC-13</t>
  </si>
  <si>
    <t>태안읍-2018-15-Y-CC-14</t>
  </si>
  <si>
    <t>체험존-비상벨카메라</t>
    <phoneticPr fontId="23" type="noConversion"/>
  </si>
  <si>
    <t>태안읍-2019-01-Y-CC-01</t>
    <phoneticPr fontId="23" type="noConversion"/>
  </si>
  <si>
    <t>태안읍-2019-01-Y-CC-02</t>
  </si>
  <si>
    <t>태안읍-2019-01-Y-CC-03</t>
  </si>
  <si>
    <t>태안읍-2019-01-Y-CC-04</t>
  </si>
  <si>
    <t>태안읍-2018-15</t>
    <phoneticPr fontId="23" type="noConversion"/>
  </si>
  <si>
    <t>태안읍-2019-01</t>
  </si>
  <si>
    <t>고남면-2019-01-Y-CC-01</t>
    <phoneticPr fontId="23" type="noConversion"/>
  </si>
  <si>
    <t>고남면-2019-01-Y-CC-02</t>
  </si>
  <si>
    <t>소원면-2019-01-Y-CC-01</t>
    <phoneticPr fontId="23" type="noConversion"/>
  </si>
  <si>
    <t>소원면-2019-01-Y-CC-02</t>
  </si>
  <si>
    <t>태안읍-2019-02-Y-CC-01</t>
    <phoneticPr fontId="23" type="noConversion"/>
  </si>
  <si>
    <t>태안읍-2019-02-Y-CC-02</t>
  </si>
  <si>
    <t>태안읍-2019-02-Y-CC-03</t>
  </si>
  <si>
    <t>안면읍-2019-01-Y-CC-01</t>
    <phoneticPr fontId="23" type="noConversion"/>
  </si>
  <si>
    <t>안면읍-2019-01-Y-CC-02</t>
  </si>
  <si>
    <t>안면읍-2019-01-Y-CC-03</t>
  </si>
  <si>
    <t>안면읍-2019-01-Y-CC-04</t>
  </si>
  <si>
    <t>안면읍-2019-01-Y-CC-05</t>
  </si>
  <si>
    <t>안면읍-2019-02-Y-CC-01</t>
    <phoneticPr fontId="23" type="noConversion"/>
  </si>
  <si>
    <t>안면읍-2019-02-Y-CC-02</t>
  </si>
  <si>
    <t>안면읍-2019-02-Y-CC-03</t>
  </si>
  <si>
    <t>안면읍-2019-02-Y-CC-04</t>
  </si>
  <si>
    <t>안면읍-2019-02-Y-CC-05</t>
  </si>
  <si>
    <t>고남면-2019-01</t>
    <phoneticPr fontId="23" type="noConversion"/>
  </si>
  <si>
    <t>소원면-2019-01</t>
  </si>
  <si>
    <t>안면읍-2019-01</t>
  </si>
  <si>
    <t>태안읍-2019-02</t>
  </si>
  <si>
    <t>안면읍-2019-02</t>
  </si>
  <si>
    <t>태안읍-2018-15</t>
    <phoneticPr fontId="23" type="noConversion"/>
  </si>
  <si>
    <t>태안읍-2018-15-N-CB-01</t>
    <phoneticPr fontId="23" type="noConversion"/>
  </si>
  <si>
    <t>태안읍 남문리 90</t>
    <phoneticPr fontId="23" type="noConversion"/>
  </si>
  <si>
    <t>태안읍</t>
    <phoneticPr fontId="23" type="noConversion"/>
  </si>
  <si>
    <t>남문리</t>
    <phoneticPr fontId="23" type="noConversion"/>
  </si>
  <si>
    <t>90</t>
    <phoneticPr fontId="23" type="noConversion"/>
  </si>
  <si>
    <t>CCTV 통합관제센터</t>
    <phoneticPr fontId="23" type="noConversion"/>
  </si>
  <si>
    <t>태안읍 군청로1</t>
    <phoneticPr fontId="23" type="noConversion"/>
  </si>
  <si>
    <t>36.745252</t>
  </si>
  <si>
    <t>126.297708</t>
  </si>
  <si>
    <t>태안읍 동문리 산 5-2</t>
    <phoneticPr fontId="23" type="noConversion"/>
  </si>
  <si>
    <t>태안읍</t>
    <phoneticPr fontId="23" type="noConversion"/>
  </si>
  <si>
    <t>동문리</t>
    <phoneticPr fontId="23" type="noConversion"/>
  </si>
  <si>
    <t>산</t>
    <phoneticPr fontId="23" type="noConversion"/>
  </si>
  <si>
    <t>5-2</t>
    <phoneticPr fontId="23" type="noConversion"/>
  </si>
  <si>
    <t>백화산 북부 등산로</t>
    <phoneticPr fontId="23" type="noConversion"/>
  </si>
  <si>
    <t>태안읍 원이로 78-130</t>
    <phoneticPr fontId="23" type="noConversion"/>
  </si>
  <si>
    <t>36.767375</t>
    <phoneticPr fontId="23" type="noConversion"/>
  </si>
  <si>
    <t>126.299777</t>
  </si>
  <si>
    <t>동문코아루 사거리</t>
    <phoneticPr fontId="23" type="noConversion"/>
  </si>
  <si>
    <t>안면 새마을금고 앞</t>
    <phoneticPr fontId="23" type="noConversion"/>
  </si>
  <si>
    <t>안면 수산시장 앞</t>
    <phoneticPr fontId="23" type="noConversion"/>
  </si>
  <si>
    <t>안면읍 승언리 1187-24</t>
    <phoneticPr fontId="23" type="noConversion"/>
  </si>
  <si>
    <t>고남면 장곡리 374-3</t>
    <phoneticPr fontId="23" type="noConversion"/>
  </si>
  <si>
    <t>소원면 모항리 495-17</t>
    <phoneticPr fontId="23" type="noConversion"/>
  </si>
  <si>
    <t>태안읍 동문리 57-9</t>
    <phoneticPr fontId="23" type="noConversion"/>
  </si>
  <si>
    <t>고남면 장삼포로 265</t>
    <phoneticPr fontId="23" type="noConversion"/>
  </si>
  <si>
    <t>소원면 모항항길 122-38</t>
    <phoneticPr fontId="23" type="noConversion"/>
  </si>
  <si>
    <t>태안읍 동평로 58</t>
    <phoneticPr fontId="23" type="noConversion"/>
  </si>
  <si>
    <t>안면읍 장터로 102</t>
    <phoneticPr fontId="23" type="noConversion"/>
  </si>
  <si>
    <t>소원면-2018-06</t>
  </si>
  <si>
    <t>소원면-2018-06-Y-CC-01</t>
  </si>
  <si>
    <t>소원면 모항리 344</t>
    <phoneticPr fontId="23" type="noConversion"/>
  </si>
  <si>
    <t>344</t>
    <phoneticPr fontId="23" type="noConversion"/>
  </si>
  <si>
    <t>공개</t>
    <phoneticPr fontId="23" type="noConversion"/>
  </si>
  <si>
    <t>126.304670</t>
    <phoneticPr fontId="23" type="noConversion"/>
  </si>
  <si>
    <t>126.290326</t>
    <phoneticPr fontId="23" type="noConversion"/>
  </si>
  <si>
    <t>126.278981</t>
    <phoneticPr fontId="23" type="noConversion"/>
  </si>
  <si>
    <t>126.299879</t>
    <phoneticPr fontId="23" type="noConversion"/>
  </si>
  <si>
    <t>126.298866</t>
    <phoneticPr fontId="23" type="noConversion"/>
  </si>
  <si>
    <t>126.352161</t>
    <phoneticPr fontId="23" type="noConversion"/>
  </si>
  <si>
    <t>126.297142</t>
    <phoneticPr fontId="23" type="noConversion"/>
  </si>
  <si>
    <t>126.292410</t>
    <phoneticPr fontId="23" type="noConversion"/>
  </si>
  <si>
    <t>128.622134</t>
    <phoneticPr fontId="23" type="noConversion"/>
  </si>
  <si>
    <t>126.174422</t>
    <phoneticPr fontId="23" type="noConversion"/>
  </si>
  <si>
    <t>126.299835</t>
    <phoneticPr fontId="23" type="noConversion"/>
  </si>
  <si>
    <t>126.185457</t>
    <phoneticPr fontId="23" type="noConversion"/>
  </si>
  <si>
    <t>126.347629</t>
    <phoneticPr fontId="23" type="noConversion"/>
  </si>
  <si>
    <t>126.857562</t>
    <phoneticPr fontId="23" type="noConversion"/>
  </si>
  <si>
    <t>126.299777</t>
    <phoneticPr fontId="23" type="noConversion"/>
  </si>
  <si>
    <t>36.444898</t>
    <phoneticPr fontId="23" type="noConversion"/>
  </si>
  <si>
    <t>36.747505</t>
    <phoneticPr fontId="23" type="noConversion"/>
  </si>
  <si>
    <t>36.752905</t>
    <phoneticPr fontId="23" type="noConversion"/>
  </si>
  <si>
    <t>36.508834</t>
    <phoneticPr fontId="23" type="noConversion"/>
  </si>
  <si>
    <t>38.073661</t>
    <phoneticPr fontId="23" type="noConversion"/>
  </si>
  <si>
    <t>36.756888</t>
    <phoneticPr fontId="23" type="noConversion"/>
  </si>
  <si>
    <t>36.452072</t>
    <phoneticPr fontId="23" type="noConversion"/>
  </si>
  <si>
    <t>36.452424</t>
    <phoneticPr fontId="23" type="noConversion"/>
  </si>
  <si>
    <t>36.451140</t>
    <phoneticPr fontId="23" type="noConversion"/>
  </si>
  <si>
    <t>36.770492</t>
    <phoneticPr fontId="23" type="noConversion"/>
  </si>
  <si>
    <t>36.405599</t>
    <phoneticPr fontId="23" type="noConversion"/>
  </si>
  <si>
    <t>36.754264</t>
    <phoneticPr fontId="23" type="noConversion"/>
  </si>
  <si>
    <t>소원면-2018-06-N-CB-01</t>
    <phoneticPr fontId="23" type="noConversion"/>
  </si>
  <si>
    <t>소원면 신덕리 223</t>
    <phoneticPr fontId="23" type="noConversion"/>
  </si>
  <si>
    <t>신덕리</t>
    <phoneticPr fontId="23" type="noConversion"/>
  </si>
  <si>
    <t>신덕리</t>
    <phoneticPr fontId="23" type="noConversion"/>
  </si>
  <si>
    <t>소원면 신덕리 223</t>
    <phoneticPr fontId="23" type="noConversion"/>
  </si>
  <si>
    <t>이노뎁</t>
    <phoneticPr fontId="23" type="noConversion"/>
  </si>
  <si>
    <t>이노뎁</t>
    <phoneticPr fontId="23" type="noConversion"/>
  </si>
  <si>
    <t>트라웍스</t>
    <phoneticPr fontId="23" type="noConversion"/>
  </si>
  <si>
    <t>7호공원_성당터널옆-A구역-회전</t>
    <phoneticPr fontId="23" type="noConversion"/>
  </si>
  <si>
    <t>7호공원_성당터널옆-A구역-고정1</t>
    <phoneticPr fontId="23" type="noConversion"/>
  </si>
  <si>
    <t>7호공원_성당터널옆-A구역-고정2</t>
    <phoneticPr fontId="23" type="noConversion"/>
  </si>
  <si>
    <t>7호공원_성당터널옆-A구역-고정3</t>
    <phoneticPr fontId="23" type="noConversion"/>
  </si>
  <si>
    <t>7호공원_성당터널옆-A구역-고정4</t>
    <phoneticPr fontId="23" type="noConversion"/>
  </si>
  <si>
    <t>태안읍-2019-03</t>
    <phoneticPr fontId="23" type="noConversion"/>
  </si>
  <si>
    <t>태안읍-2019-03-Y-CC-01</t>
    <phoneticPr fontId="23" type="noConversion"/>
  </si>
  <si>
    <t>태안읍-2019-03-Y-CC-02</t>
    <phoneticPr fontId="23" type="noConversion"/>
  </si>
  <si>
    <t>태안읍-2019-03-Y-CC-03</t>
    <phoneticPr fontId="23" type="noConversion"/>
  </si>
  <si>
    <t>태안읍-2019-03-Y-CC-04</t>
    <phoneticPr fontId="23" type="noConversion"/>
  </si>
  <si>
    <t>태안읍-2019-03-Y-CC-05</t>
    <phoneticPr fontId="23" type="noConversion"/>
  </si>
  <si>
    <t>7호공원_성당터널옆-B구역-회전</t>
    <phoneticPr fontId="23" type="noConversion"/>
  </si>
  <si>
    <t>태안읍-2019-04</t>
    <phoneticPr fontId="23" type="noConversion"/>
  </si>
  <si>
    <t>태안읍-2019-04-Y-CC-01</t>
    <phoneticPr fontId="23" type="noConversion"/>
  </si>
  <si>
    <t>태안읍-2019-04-Y-CC-02</t>
    <phoneticPr fontId="23" type="noConversion"/>
  </si>
  <si>
    <t>태안읍-2019-04-Y-CC-03</t>
    <phoneticPr fontId="23" type="noConversion"/>
  </si>
  <si>
    <t>7호공원_성당터널옆-B구역-고정1</t>
    <phoneticPr fontId="23" type="noConversion"/>
  </si>
  <si>
    <t>7호공원_성당터널옆-B구역-고정2</t>
    <phoneticPr fontId="23" type="noConversion"/>
  </si>
  <si>
    <t>7호공원_성당터널옆-C구역-고정1</t>
    <phoneticPr fontId="23" type="noConversion"/>
  </si>
  <si>
    <t>7호공원_성당터널옆-C구역-고정2</t>
    <phoneticPr fontId="23" type="noConversion"/>
  </si>
  <si>
    <t>태안읍-2019-05</t>
    <phoneticPr fontId="23" type="noConversion"/>
  </si>
  <si>
    <t>태안읍-2019-05-Y-CC-01</t>
    <phoneticPr fontId="23" type="noConversion"/>
  </si>
  <si>
    <t>태안읍-2019-05-Y-CC-02</t>
    <phoneticPr fontId="23" type="noConversion"/>
  </si>
  <si>
    <t>근린공원A구역-회전</t>
    <phoneticPr fontId="23" type="noConversion"/>
  </si>
  <si>
    <t>근린공원A구역-고정</t>
    <phoneticPr fontId="23" type="noConversion"/>
  </si>
  <si>
    <t>태안읍-2019-06</t>
    <phoneticPr fontId="23" type="noConversion"/>
  </si>
  <si>
    <t>태안읍-2019-06-Y-CC-01</t>
    <phoneticPr fontId="23" type="noConversion"/>
  </si>
  <si>
    <t>태안읍-2019-06-Y-CC-02</t>
    <phoneticPr fontId="23" type="noConversion"/>
  </si>
  <si>
    <t>근린공원B구역-회전</t>
    <phoneticPr fontId="23" type="noConversion"/>
  </si>
  <si>
    <t>근린공원B구역-고정</t>
    <phoneticPr fontId="23" type="noConversion"/>
  </si>
  <si>
    <t>태안읍-2019-07</t>
    <phoneticPr fontId="23" type="noConversion"/>
  </si>
  <si>
    <t>태안읍-2019-07-Y-CC-01</t>
    <phoneticPr fontId="23" type="noConversion"/>
  </si>
  <si>
    <t>태안읍-2019-07-Y-CC-02</t>
    <phoneticPr fontId="23" type="noConversion"/>
  </si>
  <si>
    <t>어린이5호공원A구역-회전</t>
    <phoneticPr fontId="23" type="noConversion"/>
  </si>
  <si>
    <t>어린이5호공원A구역-고정</t>
    <phoneticPr fontId="23" type="noConversion"/>
  </si>
  <si>
    <t>태안읍-2019-08</t>
    <phoneticPr fontId="23" type="noConversion"/>
  </si>
  <si>
    <t>태안읍-2019-08-Y-CC-01</t>
    <phoneticPr fontId="23" type="noConversion"/>
  </si>
  <si>
    <t>태안읍-2019-08-Y-CC-02</t>
    <phoneticPr fontId="23" type="noConversion"/>
  </si>
  <si>
    <t>어린이5호공원B구역-회전</t>
    <phoneticPr fontId="23" type="noConversion"/>
  </si>
  <si>
    <t>어린이5호공원B구역-고정1</t>
    <phoneticPr fontId="23" type="noConversion"/>
  </si>
  <si>
    <t>어린이5호공원B구역-고정2</t>
    <phoneticPr fontId="23" type="noConversion"/>
  </si>
  <si>
    <t>태안읍-2019-09</t>
    <phoneticPr fontId="23" type="noConversion"/>
  </si>
  <si>
    <t>태안읍-2019-09-Y-CC-01</t>
    <phoneticPr fontId="23" type="noConversion"/>
  </si>
  <si>
    <t>태안읍-2019-09-Y-CC-02</t>
    <phoneticPr fontId="23" type="noConversion"/>
  </si>
  <si>
    <t>태안읍-2019-09-Y-CC-03</t>
    <phoneticPr fontId="23" type="noConversion"/>
  </si>
  <si>
    <t>어린이5호공원A-C구역-고정</t>
    <phoneticPr fontId="23" type="noConversion"/>
  </si>
  <si>
    <t>태안읍-2019-10</t>
    <phoneticPr fontId="23" type="noConversion"/>
  </si>
  <si>
    <t>태안읍-2019-10-Y-CC-01</t>
    <phoneticPr fontId="23" type="noConversion"/>
  </si>
  <si>
    <t>어린이3호공원A구역-회전</t>
    <phoneticPr fontId="23" type="noConversion"/>
  </si>
  <si>
    <t>어린이3호공원A구역-고정</t>
    <phoneticPr fontId="23" type="noConversion"/>
  </si>
  <si>
    <t>태안읍-2019-11</t>
    <phoneticPr fontId="23" type="noConversion"/>
  </si>
  <si>
    <t>태안읍-2019-11-Y-CC-01</t>
    <phoneticPr fontId="23" type="noConversion"/>
  </si>
  <si>
    <t>태안읍-2019-11-Y-CC-02</t>
    <phoneticPr fontId="23" type="noConversion"/>
  </si>
  <si>
    <t>어린이3호공원B구역-회전</t>
    <phoneticPr fontId="23" type="noConversion"/>
  </si>
  <si>
    <t>어린이3호공원B구역-고정</t>
    <phoneticPr fontId="23" type="noConversion"/>
  </si>
  <si>
    <t>태안읍-2019-12</t>
    <phoneticPr fontId="23" type="noConversion"/>
  </si>
  <si>
    <t>태안읍-2019-12-Y-CC-01</t>
    <phoneticPr fontId="23" type="noConversion"/>
  </si>
  <si>
    <t>태안읍-2019-12-Y-CC-02</t>
    <phoneticPr fontId="23" type="noConversion"/>
  </si>
  <si>
    <t>어린이4호공원A구역-회전</t>
    <phoneticPr fontId="23" type="noConversion"/>
  </si>
  <si>
    <t>어린이4호공원A구역-고정1</t>
    <phoneticPr fontId="23" type="noConversion"/>
  </si>
  <si>
    <t>어린이4호공원A구역-고정2</t>
    <phoneticPr fontId="23" type="noConversion"/>
  </si>
  <si>
    <t>태안읍-2019-13</t>
    <phoneticPr fontId="23" type="noConversion"/>
  </si>
  <si>
    <t>태안읍-2019-13-Y-CC-01</t>
    <phoneticPr fontId="23" type="noConversion"/>
  </si>
  <si>
    <t>태안읍-2019-13-Y-CC-02</t>
    <phoneticPr fontId="23" type="noConversion"/>
  </si>
  <si>
    <t>태안읍-2019-13-Y-CC-03</t>
    <phoneticPr fontId="23" type="noConversion"/>
  </si>
  <si>
    <t>어린이4호공원B구역-회전</t>
    <phoneticPr fontId="23" type="noConversion"/>
  </si>
  <si>
    <t>어린이4호공원B구역-고정1</t>
    <phoneticPr fontId="23" type="noConversion"/>
  </si>
  <si>
    <t>어린이4호공원B구역-고정2</t>
    <phoneticPr fontId="23" type="noConversion"/>
  </si>
  <si>
    <t>태안읍-2019-14</t>
    <phoneticPr fontId="23" type="noConversion"/>
  </si>
  <si>
    <t>태안읍-2019-14-Y-CC-01</t>
    <phoneticPr fontId="23" type="noConversion"/>
  </si>
  <si>
    <t>태안읍-2019-14-Y-CC-02</t>
    <phoneticPr fontId="23" type="noConversion"/>
  </si>
  <si>
    <t>태안읍-2019-14-Y-CC-03</t>
    <phoneticPr fontId="23" type="noConversion"/>
  </si>
  <si>
    <t>어린이9호공원A구역-회전</t>
    <phoneticPr fontId="23" type="noConversion"/>
  </si>
  <si>
    <t>어린이9호공원A구역-고정1</t>
    <phoneticPr fontId="23" type="noConversion"/>
  </si>
  <si>
    <t>어린이9호공원A구역-고정2</t>
    <phoneticPr fontId="23" type="noConversion"/>
  </si>
  <si>
    <t>태안읍-2019-15</t>
    <phoneticPr fontId="23" type="noConversion"/>
  </si>
  <si>
    <t>태안읍-2019-15-Y-CC-01</t>
    <phoneticPr fontId="23" type="noConversion"/>
  </si>
  <si>
    <t>태안읍-2019-15-Y-CC-02</t>
    <phoneticPr fontId="23" type="noConversion"/>
  </si>
  <si>
    <t>태안읍-2019-15-Y-CC-03</t>
    <phoneticPr fontId="23" type="noConversion"/>
  </si>
  <si>
    <t>어린이9호공원B구역-회전</t>
    <phoneticPr fontId="23" type="noConversion"/>
  </si>
  <si>
    <t>어린이9호공원B구역-고정1</t>
    <phoneticPr fontId="23" type="noConversion"/>
  </si>
  <si>
    <t>어린이9호공원B구역-고정2</t>
    <phoneticPr fontId="23" type="noConversion"/>
  </si>
  <si>
    <t>태안읍-2019-16</t>
    <phoneticPr fontId="23" type="noConversion"/>
  </si>
  <si>
    <t>태안읍-2019-16-Y-CC-01</t>
    <phoneticPr fontId="23" type="noConversion"/>
  </si>
  <si>
    <t>태안읍-2019-16-Y-CC-02</t>
    <phoneticPr fontId="23" type="noConversion"/>
  </si>
  <si>
    <t>태안읍-2019-16-Y-CC-03</t>
    <phoneticPr fontId="23" type="noConversion"/>
  </si>
  <si>
    <t>어린이6호공원A구역-회전</t>
  </si>
  <si>
    <t>어린이6호공원A구역-고정1</t>
  </si>
  <si>
    <t>어린이6호공원A구역-고정2</t>
  </si>
  <si>
    <t>어린이6호공원B구역-회전</t>
  </si>
  <si>
    <t>어린이6호공원B구역-고정1</t>
  </si>
  <si>
    <t>어린이6호공원B구역-고정2</t>
  </si>
  <si>
    <t>태안읍-2019-17</t>
    <phoneticPr fontId="23" type="noConversion"/>
  </si>
  <si>
    <t>태안읍-2019-18</t>
    <phoneticPr fontId="23" type="noConversion"/>
  </si>
  <si>
    <t>태안읍-2019-17-Y-CC-01</t>
  </si>
  <si>
    <t>태안읍-2019-17-Y-CC-02</t>
  </si>
  <si>
    <t>태안읍-2019-17-Y-CC-03</t>
  </si>
  <si>
    <t>태안읍-2019-18-Y-CC-01</t>
  </si>
  <si>
    <t>태안읍-2019-18-Y-CC-02</t>
  </si>
  <si>
    <t>태안읍-2019-18-Y-CC-03</t>
  </si>
  <si>
    <t>화동초정문-회전</t>
    <phoneticPr fontId="23" type="noConversion"/>
  </si>
  <si>
    <t>화동초정문-고정</t>
    <phoneticPr fontId="23" type="noConversion"/>
  </si>
  <si>
    <t>화동초후문-고정1</t>
    <phoneticPr fontId="23" type="noConversion"/>
  </si>
  <si>
    <t>화동초후문-고정2</t>
  </si>
  <si>
    <t>화동초후문-비상벨카메라</t>
    <phoneticPr fontId="23" type="noConversion"/>
  </si>
  <si>
    <t>태안읍-2019-19</t>
    <phoneticPr fontId="23" type="noConversion"/>
  </si>
  <si>
    <t>태안읍-2019-19-Y-CC-01</t>
    <phoneticPr fontId="23" type="noConversion"/>
  </si>
  <si>
    <t>태안읍-2019-19-Y-CC-02</t>
  </si>
  <si>
    <t>태안읍-2019-20</t>
  </si>
  <si>
    <t>태안읍-2019-20</t>
    <phoneticPr fontId="23" type="noConversion"/>
  </si>
  <si>
    <t>태안읍-2019-20-Y-CC-01</t>
    <phoneticPr fontId="23" type="noConversion"/>
  </si>
  <si>
    <t>태안읍-2019-20-Y-CC-02</t>
  </si>
  <si>
    <t>태안읍-2019-20-Y-CC-03</t>
  </si>
  <si>
    <t>송암초삼거리-회전</t>
    <phoneticPr fontId="23" type="noConversion"/>
  </si>
  <si>
    <t>송암초삼거리-고정1</t>
    <phoneticPr fontId="23" type="noConversion"/>
  </si>
  <si>
    <t>송암초삼거리-고정2</t>
  </si>
  <si>
    <t>송암초삼거리-고정3</t>
  </si>
  <si>
    <t>송암초삼거리-비상벨카메라</t>
    <phoneticPr fontId="23" type="noConversion"/>
  </si>
  <si>
    <t>태안읍-2019-21</t>
  </si>
  <si>
    <t>태안읍-2019-21</t>
    <phoneticPr fontId="23" type="noConversion"/>
  </si>
  <si>
    <t>태안읍-2019-21-Y-CC-01</t>
    <phoneticPr fontId="23" type="noConversion"/>
  </si>
  <si>
    <t>태안읍-2019-21-Y-CC-02</t>
  </si>
  <si>
    <t>태안읍-2019-21-Y-CC-03</t>
  </si>
  <si>
    <t>태안읍-2019-21-Y-CC-04</t>
  </si>
  <si>
    <t>태안읍-2019-21-Y-CC-05</t>
  </si>
  <si>
    <t>송암초정문-고정</t>
    <phoneticPr fontId="23" type="noConversion"/>
  </si>
  <si>
    <t>태안읍-2019-22</t>
    <phoneticPr fontId="23" type="noConversion"/>
  </si>
  <si>
    <t>태안읍-2019-22-Y-CC-01</t>
    <phoneticPr fontId="23" type="noConversion"/>
  </si>
  <si>
    <t>근흥용신1리회관앞-비상벨카메라</t>
    <phoneticPr fontId="23" type="noConversion"/>
  </si>
  <si>
    <t>근흥면-2019-01-Y-CC-05</t>
  </si>
  <si>
    <t>근흥면-2019-01</t>
    <phoneticPr fontId="23" type="noConversion"/>
  </si>
  <si>
    <t>근흥면 용신리 73-1</t>
  </si>
  <si>
    <t>73-1</t>
  </si>
  <si>
    <t>저속차번_근흥용신1리회관앞_장명소 방면</t>
  </si>
  <si>
    <t>웅진보안</t>
  </si>
  <si>
    <t>근흥면-2019-01-Y-CC-01</t>
  </si>
  <si>
    <t>근흥면-2019-01-Y-CC-02</t>
  </si>
  <si>
    <t>근흥면-2019-01-Y-CC-03</t>
  </si>
  <si>
    <t>근흥면-2019-01-Y-CC-04</t>
  </si>
  <si>
    <t>NSB-0200</t>
    <phoneticPr fontId="23" type="noConversion"/>
  </si>
  <si>
    <t>바람아래해수욕장-회전1_열화상</t>
  </si>
  <si>
    <t>바람아래해수욕장-회전1_동영상</t>
  </si>
  <si>
    <t>고남면-2019-02-Y-CC-02</t>
  </si>
  <si>
    <t>고남면-2019-02-Y-CC-01</t>
    <phoneticPr fontId="23" type="noConversion"/>
  </si>
  <si>
    <t>고남면-2019-02</t>
    <phoneticPr fontId="23" type="noConversion"/>
  </si>
  <si>
    <t>TPV-IAHD60</t>
    <phoneticPr fontId="23" type="noConversion"/>
  </si>
  <si>
    <t>TBT</t>
    <phoneticPr fontId="23" type="noConversion"/>
  </si>
  <si>
    <t>학암포해수욕장황금펜션앞1-1</t>
  </si>
  <si>
    <t>학암포해수욕장황금펜션앞1-2</t>
  </si>
  <si>
    <t>학암포해수욕장황금펜션앞1-3</t>
  </si>
  <si>
    <t>학암포해수욕장황금펜션앞1-4</t>
  </si>
  <si>
    <t>학암포해수욕장비치콘도앞2-1</t>
  </si>
  <si>
    <t>학암포해수욕장비치콘도앞2-2</t>
  </si>
  <si>
    <t>학암포해수욕장비치콘도앞2-3</t>
  </si>
  <si>
    <t>학암포해수욕장비치콘도앞2-4</t>
  </si>
  <si>
    <t>학암포해수욕장관광안내소앞1-1</t>
  </si>
  <si>
    <t>학암포해수욕장관광안내소앞1-2</t>
  </si>
  <si>
    <t>학암포해수욕장관광안내소앞1-3</t>
  </si>
  <si>
    <t>학암포해수욕장관광안내소앞1-4</t>
  </si>
  <si>
    <t>학암포해수욕장해변2-1</t>
  </si>
  <si>
    <t>학암포해수욕장해변2-2</t>
  </si>
  <si>
    <t>학암포해수욕장해변2-3</t>
  </si>
  <si>
    <t>학암포해수욕장해변2-4</t>
  </si>
  <si>
    <t>만리포해수욕장번영회사무실1-1</t>
  </si>
  <si>
    <t>만리포해수욕장번영회사무실1-2</t>
  </si>
  <si>
    <t>만리포해수욕장번영회사무실1-3</t>
  </si>
  <si>
    <t>만리포해수욕장번영회사무실1-4</t>
  </si>
  <si>
    <t>만리포해수욕장119구조대타워2-1</t>
  </si>
  <si>
    <t>만리포해수욕장119구조대타워2-2</t>
  </si>
  <si>
    <t>만리포해수욕장119구조대타워2-3</t>
  </si>
  <si>
    <t>만리포해수욕장119구조대타워2-4</t>
  </si>
  <si>
    <t>만리포해수욕장롱비치호텔옆3-1</t>
  </si>
  <si>
    <t>만리포해수욕장롱비치호텔옆3-2</t>
  </si>
  <si>
    <t>만리포해수욕장롱비치호텔옆3-3</t>
  </si>
  <si>
    <t>만리포해수욕장롱비치호텔옆3-4</t>
  </si>
  <si>
    <t>몽산포해수욕장임시파출소앞1-1</t>
  </si>
  <si>
    <t>몽산포해수욕장임시파출소앞1-2</t>
  </si>
  <si>
    <t>몽산포해수욕장임시파출소앞1-3</t>
  </si>
  <si>
    <t>몽산포해수욕장임시파출소앞1-4</t>
  </si>
  <si>
    <t>몽산포해수욕장오션겔러리앞3-1</t>
  </si>
  <si>
    <t>몽산포해수욕장오션겔러리앞3-2</t>
  </si>
  <si>
    <t>몽산포해수욕장오션겔러리앞3-3</t>
  </si>
  <si>
    <t>몽산포해수욕장오션겔러리앞3-4</t>
  </si>
  <si>
    <t>몽산포해수욕장여름출장소옆2-1</t>
  </si>
  <si>
    <t>몽산포해수욕장여름출장소옆2-2</t>
  </si>
  <si>
    <t>몽산포해수욕장여름출장소옆2-3</t>
  </si>
  <si>
    <t>몽산포해수욕장여름출장소옆2-4</t>
  </si>
  <si>
    <t>신두리해수욕장좌측끝3-1</t>
  </si>
  <si>
    <t>신두리해수욕장좌측끝3-2</t>
  </si>
  <si>
    <t>신두리해수욕장좌측끝3-3</t>
  </si>
  <si>
    <t>신두리해수욕장좌측끝3-4</t>
  </si>
  <si>
    <t>신두리해수욕장태도슈퍼앞1-1</t>
  </si>
  <si>
    <t>신두리해수욕장태도슈퍼앞1-2</t>
  </si>
  <si>
    <t>신두리해수욕장태도슈퍼앞1-3</t>
  </si>
  <si>
    <t>신두리해수욕장태도슈퍼앞1-4</t>
  </si>
  <si>
    <t>신두리해수욕장하늘과바다사이리조트2-1</t>
  </si>
  <si>
    <t>신두리해수욕장하늘과바다사이리조트2-2</t>
  </si>
  <si>
    <t>신두리해수욕장하늘과바다사이리조트2-3</t>
  </si>
  <si>
    <t>신두리해수욕장하늘과바다사이리조트2-4</t>
  </si>
  <si>
    <t>연포해수욕장여름출장소앞1-1</t>
  </si>
  <si>
    <t>연포해수욕장여름출장소앞1-2</t>
  </si>
  <si>
    <t>연포해수욕장여름출장소앞1-3</t>
  </si>
  <si>
    <t>연포해수욕장여름출장소앞1-4</t>
  </si>
  <si>
    <t>연포해수욕장블레스오션앞2-1</t>
  </si>
  <si>
    <t>연포해수욕장블레스오션앞2-2</t>
  </si>
  <si>
    <t>연포해수욕장블레스오션앞2-3</t>
  </si>
  <si>
    <t>연포해수욕장블레스오션앞2-4</t>
  </si>
  <si>
    <t>36.745051</t>
    <phoneticPr fontId="23" type="noConversion"/>
  </si>
  <si>
    <t>126.299896</t>
    <phoneticPr fontId="23" type="noConversion"/>
  </si>
  <si>
    <t>XNP-6371RH</t>
    <phoneticPr fontId="23" type="noConversion"/>
  </si>
  <si>
    <t>한화테크윈</t>
    <phoneticPr fontId="23" type="noConversion"/>
  </si>
  <si>
    <t>원북면 반계리 1116</t>
    <phoneticPr fontId="23" type="noConversion"/>
  </si>
  <si>
    <t>원북면</t>
    <phoneticPr fontId="23" type="noConversion"/>
  </si>
  <si>
    <t>원북면 반계리 1116(도)</t>
    <phoneticPr fontId="23" type="noConversion"/>
  </si>
  <si>
    <t>고남면</t>
    <phoneticPr fontId="23" type="noConversion"/>
  </si>
  <si>
    <t>태안읍</t>
    <phoneticPr fontId="23" type="noConversion"/>
  </si>
  <si>
    <t>태안읍-2019-23-Y-CC-01</t>
  </si>
  <si>
    <t>태안읍-2019-23-Y-CC-02</t>
  </si>
  <si>
    <t>태안읍-2019-23-Y-CC-03</t>
  </si>
  <si>
    <t>태안읍-2019-23-Y-CC-04</t>
  </si>
  <si>
    <t>태안읍-2019-23-Y-CC-05</t>
  </si>
  <si>
    <t>태안읍-2019-23</t>
    <phoneticPr fontId="23" type="noConversion"/>
  </si>
  <si>
    <t>태안읍 남문리 278-18</t>
  </si>
  <si>
    <t>278-18</t>
    <phoneticPr fontId="23" type="noConversion"/>
  </si>
  <si>
    <t>태안읍 서문2길 61</t>
    <phoneticPr fontId="23" type="noConversion"/>
  </si>
  <si>
    <t>36.757535</t>
    <phoneticPr fontId="23" type="noConversion"/>
  </si>
  <si>
    <t>126.29484</t>
    <phoneticPr fontId="23" type="noConversion"/>
  </si>
  <si>
    <t>그린농산앞-회전</t>
  </si>
  <si>
    <t>그린농산앞-고정1</t>
  </si>
  <si>
    <t>그린농산앞-고정2</t>
  </si>
  <si>
    <t>그린농산앞-고정3</t>
  </si>
  <si>
    <t>그린농산앞-비상벨카메라</t>
  </si>
  <si>
    <t>태안읍-2019-24-Y-CC-02</t>
  </si>
  <si>
    <t>태안읍-2019-24-Y-CC-03</t>
  </si>
  <si>
    <t>태안읍-2019-24-Y-CC-04</t>
  </si>
  <si>
    <t>태안읍-2019-24-Y-CC-05</t>
  </si>
  <si>
    <t>태안읍 동문리 99-4</t>
  </si>
  <si>
    <t>태안읍 중앙로 199</t>
    <phoneticPr fontId="23" type="noConversion"/>
  </si>
  <si>
    <t>99-4</t>
    <phoneticPr fontId="23" type="noConversion"/>
  </si>
  <si>
    <t>36.748641</t>
    <phoneticPr fontId="23" type="noConversion"/>
  </si>
  <si>
    <t>126.308974</t>
    <phoneticPr fontId="23" type="noConversion"/>
  </si>
  <si>
    <t>태안읍-2019-24-Y-CC-01</t>
    <phoneticPr fontId="23" type="noConversion"/>
  </si>
  <si>
    <t>태안읍-2019-24</t>
    <phoneticPr fontId="23" type="noConversion"/>
  </si>
  <si>
    <t>중앙의원A지역-회전</t>
  </si>
  <si>
    <t>중앙의원A지역-고정1</t>
  </si>
  <si>
    <t>중앙의원A지역-고정2</t>
  </si>
  <si>
    <t>중앙의원A지역-비상벨카메라</t>
  </si>
  <si>
    <t>안면읍-2019-03-Y-CC-01</t>
  </si>
  <si>
    <t>안면읍-2019-03-Y-CC-02</t>
  </si>
  <si>
    <t>안면읍-2019-03-Y-CC-03</t>
  </si>
  <si>
    <t>안면읍-2019-03-Y-CC-04</t>
  </si>
  <si>
    <t>안면읍 승언리 1150-19</t>
  </si>
  <si>
    <t xml:space="preserve">36.518530 </t>
  </si>
  <si>
    <t>126.344632</t>
    <phoneticPr fontId="23" type="noConversion"/>
  </si>
  <si>
    <t>안면읍 응지마을길 29</t>
    <phoneticPr fontId="23" type="noConversion"/>
  </si>
  <si>
    <t>1150-19</t>
    <phoneticPr fontId="23" type="noConversion"/>
  </si>
  <si>
    <t>안면읍-2019-03</t>
    <phoneticPr fontId="23" type="noConversion"/>
  </si>
  <si>
    <t>중앙의원B지역-고정1</t>
  </si>
  <si>
    <t>중앙의원B지역-고정2</t>
  </si>
  <si>
    <t>중앙의원B지역-비상벨카메라</t>
  </si>
  <si>
    <t>안면읍-2019-04-Y-CC-01</t>
  </si>
  <si>
    <t>안면읍-2019-04-Y-CC-02</t>
  </si>
  <si>
    <t>안면읍-2019-04-Y-CC-03</t>
  </si>
  <si>
    <t>안면읍 승언리 1151-5</t>
    <phoneticPr fontId="23" type="noConversion"/>
  </si>
  <si>
    <t>안면읍 응지마을길 27-5</t>
    <phoneticPr fontId="23" type="noConversion"/>
  </si>
  <si>
    <t>36.518506</t>
    <phoneticPr fontId="23" type="noConversion"/>
  </si>
  <si>
    <t>126.344201</t>
    <phoneticPr fontId="23" type="noConversion"/>
  </si>
  <si>
    <t>XNP-6550RH</t>
  </si>
  <si>
    <t>1151-5</t>
    <phoneticPr fontId="23" type="noConversion"/>
  </si>
  <si>
    <t>안면읍-2019-04</t>
  </si>
  <si>
    <t>새빛마을-교차로방향</t>
  </si>
  <si>
    <t>새빛마을-울타리방향</t>
  </si>
  <si>
    <t>새빛마을-비상벨카메라</t>
  </si>
  <si>
    <t>태안읍-2019-25-Y-CC-02</t>
  </si>
  <si>
    <t>태안읍-2019-25-Y-CC-03</t>
  </si>
  <si>
    <t>태안읍 평천리 781-3</t>
    <phoneticPr fontId="23" type="noConversion"/>
  </si>
  <si>
    <t>태안읍 동백로 356</t>
    <phoneticPr fontId="23" type="noConversion"/>
  </si>
  <si>
    <t>36.746424</t>
    <phoneticPr fontId="23" type="noConversion"/>
  </si>
  <si>
    <t>126.308797</t>
    <phoneticPr fontId="23" type="noConversion"/>
  </si>
  <si>
    <t>평천리</t>
    <phoneticPr fontId="23" type="noConversion"/>
  </si>
  <si>
    <t>781-3</t>
    <phoneticPr fontId="23" type="noConversion"/>
  </si>
  <si>
    <t>태안읍-2019-25-Y-CC-01</t>
    <phoneticPr fontId="23" type="noConversion"/>
  </si>
  <si>
    <t>태안읍-2019-25</t>
  </si>
  <si>
    <t>법산진입로-회전</t>
  </si>
  <si>
    <t>법산진입로-태안방면</t>
  </si>
  <si>
    <t>법산진입로-RPC방면</t>
  </si>
  <si>
    <t>법산진입로-말씀원방면</t>
  </si>
  <si>
    <t>저속차번-법산진입로</t>
  </si>
  <si>
    <t>차번-법산진입로</t>
    <phoneticPr fontId="23" type="noConversion"/>
  </si>
  <si>
    <t>소원면-2019-03-Y-CC-01</t>
  </si>
  <si>
    <t>소원면-2019-03-Y-CC-02</t>
  </si>
  <si>
    <t>소원면-2019-03-Y-CC-03</t>
  </si>
  <si>
    <t>소원면-2019-03-Y-CC-04</t>
  </si>
  <si>
    <t>소원면-2019-03-N-CB-05</t>
    <phoneticPr fontId="23" type="noConversion"/>
  </si>
  <si>
    <t>소원면-2019-02-Y-CC-01</t>
    <phoneticPr fontId="23" type="noConversion"/>
  </si>
  <si>
    <t>소원면-2019-02</t>
    <phoneticPr fontId="23" type="noConversion"/>
  </si>
  <si>
    <t>소원면 법산리 623-6</t>
  </si>
  <si>
    <t>RW-SM7000</t>
    <phoneticPr fontId="23" type="noConversion"/>
  </si>
  <si>
    <t>법산리</t>
    <phoneticPr fontId="23" type="noConversion"/>
  </si>
  <si>
    <t>623-6</t>
    <phoneticPr fontId="23" type="noConversion"/>
  </si>
  <si>
    <t>송현삼거리-의항방면</t>
  </si>
  <si>
    <t>송현삼거리-태안방면</t>
  </si>
  <si>
    <t>소원면-2019-04-Y-CC-02</t>
  </si>
  <si>
    <t>소원면 송현리 1020-3</t>
  </si>
  <si>
    <t>소원면-2019-03</t>
    <phoneticPr fontId="23" type="noConversion"/>
  </si>
  <si>
    <t>송현리</t>
    <phoneticPr fontId="23" type="noConversion"/>
  </si>
  <si>
    <t>1020-3</t>
    <phoneticPr fontId="23" type="noConversion"/>
  </si>
  <si>
    <t>소원면-2019-04-Y-CC-01</t>
    <phoneticPr fontId="23" type="noConversion"/>
  </si>
  <si>
    <t>소원면-2019-04</t>
  </si>
  <si>
    <t>소원면-2019-04-N-CB-03</t>
    <phoneticPr fontId="23" type="noConversion"/>
  </si>
  <si>
    <t>소원면-2019-04-N-CB-04</t>
  </si>
  <si>
    <t>차번-송현삼거리-태안방면</t>
    <phoneticPr fontId="23" type="noConversion"/>
  </si>
  <si>
    <t>차번-송현삼거리-의항방면</t>
    <phoneticPr fontId="23" type="noConversion"/>
  </si>
  <si>
    <t>의향삼거리-회전</t>
  </si>
  <si>
    <t>의향삼거리-원북방면</t>
  </si>
  <si>
    <t>의향삼거리-태안방면</t>
  </si>
  <si>
    <t>소원면-2019-05-Y-CC-01</t>
  </si>
  <si>
    <t>소원면-2019-05-Y-CC-02</t>
  </si>
  <si>
    <t>소원면-2019-05-Y-CC-03</t>
  </si>
  <si>
    <t>소원면 의향리 1093</t>
  </si>
  <si>
    <t>의향리</t>
    <phoneticPr fontId="23" type="noConversion"/>
  </si>
  <si>
    <t>1093</t>
    <phoneticPr fontId="23" type="noConversion"/>
  </si>
  <si>
    <t>차번-의향삼거리-송현방면</t>
    <phoneticPr fontId="23" type="noConversion"/>
  </si>
  <si>
    <t>차번-의향삼거리-원북방면</t>
    <phoneticPr fontId="23" type="noConversion"/>
  </si>
  <si>
    <t>소원면-2019-05-N-CB-04</t>
    <phoneticPr fontId="23" type="noConversion"/>
  </si>
  <si>
    <t>소원면-2019-05-N-CB-05</t>
    <phoneticPr fontId="23" type="noConversion"/>
  </si>
  <si>
    <t>소원면-2019-05</t>
  </si>
  <si>
    <t>화동교차로-회전</t>
  </si>
  <si>
    <t>종합운동장-로터리</t>
  </si>
  <si>
    <t>종합운동장-골프장방면사거리</t>
  </si>
  <si>
    <t>종합운동장-시내방향사거리</t>
  </si>
  <si>
    <t>종합운동장-비상벨카메라</t>
  </si>
  <si>
    <t>종합운동장-회전</t>
    <phoneticPr fontId="23" type="noConversion"/>
  </si>
  <si>
    <t>태안읍-2019-27-Y-CC-01</t>
  </si>
  <si>
    <t>태안읍-2019-27-Y-CC-02</t>
  </si>
  <si>
    <t>태안읍-2019-27-Y-CC-03</t>
  </si>
  <si>
    <t>태안읍-2019-27-Y-CC-04</t>
  </si>
  <si>
    <t>태안읍-2019-27-Y-CC-05</t>
  </si>
  <si>
    <t>태안읍-2019-26-Y-CC-01</t>
    <phoneticPr fontId="23" type="noConversion"/>
  </si>
  <si>
    <t>태안읍-2019-26</t>
    <phoneticPr fontId="23" type="noConversion"/>
  </si>
  <si>
    <t>태안읍-2019-27</t>
  </si>
  <si>
    <t>태안읍 평천리 종합운동장 4거리</t>
  </si>
  <si>
    <t>종합운동장4거리</t>
    <phoneticPr fontId="23" type="noConversion"/>
  </si>
  <si>
    <t>저속차번-송암진입로</t>
  </si>
  <si>
    <t>태안읍-2019-28-Y-CC-01</t>
    <phoneticPr fontId="23" type="noConversion"/>
  </si>
  <si>
    <t>태안읍-2019-28</t>
    <phoneticPr fontId="23" type="noConversion"/>
  </si>
  <si>
    <t>태안읍 송암리 744-4</t>
  </si>
  <si>
    <t>송암리</t>
    <phoneticPr fontId="23" type="noConversion"/>
  </si>
  <si>
    <t>744-4</t>
    <phoneticPr fontId="23" type="noConversion"/>
  </si>
  <si>
    <t>태안읍 남산1길 85</t>
    <phoneticPr fontId="23" type="noConversion"/>
  </si>
  <si>
    <t>솔빛대교-회전</t>
  </si>
  <si>
    <t>차번-솔빛대교-안면방면</t>
    <phoneticPr fontId="23" type="noConversion"/>
  </si>
  <si>
    <t>차번-솔빛대교-원산도방면</t>
    <phoneticPr fontId="23" type="noConversion"/>
  </si>
  <si>
    <t>고남면 고남리 268-57</t>
  </si>
  <si>
    <t>고남면-2019-03-Y-CC-01</t>
    <phoneticPr fontId="23" type="noConversion"/>
  </si>
  <si>
    <t>고남면-2019-03</t>
    <phoneticPr fontId="23" type="noConversion"/>
  </si>
  <si>
    <t>고남면-2019-03-N-CB-02</t>
    <phoneticPr fontId="23" type="noConversion"/>
  </si>
  <si>
    <t>고남면-2019-03-N-CB-03</t>
  </si>
  <si>
    <t>고남리</t>
    <phoneticPr fontId="23" type="noConversion"/>
  </si>
  <si>
    <t>268-57</t>
    <phoneticPr fontId="23" type="noConversion"/>
  </si>
  <si>
    <t>몽산포항-고정3</t>
  </si>
  <si>
    <t>남면-2019-01-Y-CC-02</t>
  </si>
  <si>
    <t>남면-2019-01-Y-CC-03</t>
  </si>
  <si>
    <t>남면-2019-01-Y-CC-04</t>
  </si>
  <si>
    <t>남면-2019-01-Y-CC-01</t>
    <phoneticPr fontId="23" type="noConversion"/>
  </si>
  <si>
    <t>남면-2019-01</t>
  </si>
  <si>
    <t>남면 몽대로 495-38</t>
  </si>
  <si>
    <t>남면 몽대로 495-38</t>
    <phoneticPr fontId="23" type="noConversion"/>
  </si>
  <si>
    <t xml:space="preserve">36.671836 </t>
    <phoneticPr fontId="23" type="noConversion"/>
  </si>
  <si>
    <t>126.273901</t>
    <phoneticPr fontId="23" type="noConversion"/>
  </si>
  <si>
    <t>어린이5호공원A-C구역-터미널방면</t>
  </si>
  <si>
    <t>어린이5호공원D구역-고정1</t>
  </si>
  <si>
    <t>어린이5호공원D구역-고정2</t>
  </si>
  <si>
    <t>어린이3호공원C구역-고정1</t>
  </si>
  <si>
    <t>어린이3호공원C구역-고정2</t>
  </si>
  <si>
    <t>어린이3호공원D구역-고정1</t>
  </si>
  <si>
    <t>어린이3호공원D구역-고정2</t>
  </si>
  <si>
    <t>어린이4호공원C구역-고정1</t>
  </si>
  <si>
    <t>어린이4호공원C구역-고정2</t>
  </si>
  <si>
    <t>어린이4호공원D구역-고정1</t>
  </si>
  <si>
    <t>어린이4호공원D구역-고정2</t>
  </si>
  <si>
    <t>어린이4호공원E구역-고정1</t>
  </si>
  <si>
    <t>어린이4호공원E구역-고정2</t>
  </si>
  <si>
    <t>어린이9호공원C구역-고정1</t>
  </si>
  <si>
    <t>어린이9호공원C구역-고정2</t>
  </si>
  <si>
    <t>어린이9호공원D구역-고정1</t>
  </si>
  <si>
    <t>어린이9호공원D구역-고정2</t>
  </si>
  <si>
    <t>어린이6호공원C구역-고정1</t>
  </si>
  <si>
    <t>어린이6호공원C구역-고정2</t>
  </si>
  <si>
    <t>어린이6호공원D구역-고정1</t>
  </si>
  <si>
    <t>어린이6호공원D구역-고정2</t>
  </si>
  <si>
    <t>주정차_서부시장입구-회전</t>
  </si>
  <si>
    <t>주정차_서부시장입구-경의정방면</t>
  </si>
  <si>
    <t>주정차_서부시장입구-시장방면</t>
  </si>
  <si>
    <t>주정차_서부시장입구-구터미널방면</t>
  </si>
  <si>
    <t>주정차_서부시장입구-국민은행방면</t>
  </si>
  <si>
    <t>태안읍-2019-10-Y-CC-02</t>
  </si>
  <si>
    <t>태안읍-2019-09-Y-CC-04</t>
  </si>
  <si>
    <t>태안읍-2019-09-Y-CC-05</t>
  </si>
  <si>
    <t>태안읍-2019-11-Y-CC-03</t>
  </si>
  <si>
    <t>태안읍-2019-11-Y-CC-04</t>
  </si>
  <si>
    <t>태안읍-2019-12-Y-CC-03</t>
  </si>
  <si>
    <t>태안읍-2019-12-Y-CC-04</t>
  </si>
  <si>
    <t>태안읍-2019-13-Y-CC-04</t>
  </si>
  <si>
    <t>태안읍-2019-13-Y-CC-05</t>
  </si>
  <si>
    <t>태안읍-2019-14-Y-CC-04</t>
  </si>
  <si>
    <t>태안읍-2019-14-Y-CC-05</t>
  </si>
  <si>
    <t>태안읍-2019-14-Y-CC-06</t>
  </si>
  <si>
    <t>태안읍-2019-14-Y-CC-07</t>
  </si>
  <si>
    <t>태안읍-2019-15-Y-CC-04</t>
  </si>
  <si>
    <t>태안읍-2019-15-Y-CC-05</t>
  </si>
  <si>
    <t>태안읍-2019-16-Y-CC-04</t>
  </si>
  <si>
    <t>태안읍-2019-16-Y-CC-05</t>
  </si>
  <si>
    <t>태안읍-2019-17-Y-CC-04</t>
  </si>
  <si>
    <t>태안읍-2019-17-Y-CC-05</t>
  </si>
  <si>
    <t>태안읍-2019-18-Y-CC-04</t>
  </si>
  <si>
    <t>태안읍-2019-18-Y-CC-05</t>
  </si>
  <si>
    <t>태안읍-2019-29-Y-CC-01</t>
  </si>
  <si>
    <t>태안읍-2019-29-Y-CC-02</t>
  </si>
  <si>
    <t>태안읍-2019-29-Y-CC-03</t>
  </si>
  <si>
    <t>태안읍-2019-29-Y-CC-04</t>
  </si>
  <si>
    <t>태안읍-2019-29-Y-CC-05</t>
  </si>
  <si>
    <t>태안읍 동문리 529-1</t>
  </si>
  <si>
    <t>REX-IRSPD42</t>
  </si>
  <si>
    <t>REX-IVC402</t>
  </si>
  <si>
    <t>36.746826</t>
    <phoneticPr fontId="23" type="noConversion"/>
  </si>
  <si>
    <t>126.301622</t>
    <phoneticPr fontId="23" type="noConversion"/>
  </si>
  <si>
    <t>36.747287</t>
    <phoneticPr fontId="23" type="noConversion"/>
  </si>
  <si>
    <t>126.301415</t>
    <phoneticPr fontId="23" type="noConversion"/>
  </si>
  <si>
    <t>36.745638</t>
    <phoneticPr fontId="23" type="noConversion"/>
  </si>
  <si>
    <t>126.304886</t>
    <phoneticPr fontId="23" type="noConversion"/>
  </si>
  <si>
    <t>36.7745019</t>
    <phoneticPr fontId="23" type="noConversion"/>
  </si>
  <si>
    <t>126.305143</t>
    <phoneticPr fontId="23" type="noConversion"/>
  </si>
  <si>
    <t>36.748159</t>
    <phoneticPr fontId="23" type="noConversion"/>
  </si>
  <si>
    <t>126.306405</t>
    <phoneticPr fontId="23" type="noConversion"/>
  </si>
  <si>
    <t>36.747807</t>
    <phoneticPr fontId="23" type="noConversion"/>
  </si>
  <si>
    <t>126.305928</t>
    <phoneticPr fontId="23" type="noConversion"/>
  </si>
  <si>
    <t>36.748193</t>
    <phoneticPr fontId="23" type="noConversion"/>
  </si>
  <si>
    <t>126.305983</t>
    <phoneticPr fontId="23" type="noConversion"/>
  </si>
  <si>
    <t>36.754458</t>
    <phoneticPr fontId="23" type="noConversion"/>
  </si>
  <si>
    <t>126.292951</t>
    <phoneticPr fontId="23" type="noConversion"/>
  </si>
  <si>
    <t>36.754089</t>
    <phoneticPr fontId="23" type="noConversion"/>
  </si>
  <si>
    <t>126.292790</t>
    <phoneticPr fontId="23" type="noConversion"/>
  </si>
  <si>
    <t>36.749335</t>
    <phoneticPr fontId="23" type="noConversion"/>
  </si>
  <si>
    <t>126.297766</t>
  </si>
  <si>
    <t>36.74748800</t>
    <phoneticPr fontId="23" type="noConversion"/>
  </si>
  <si>
    <t>126.297458</t>
    <phoneticPr fontId="23" type="noConversion"/>
  </si>
  <si>
    <t>36.7542107</t>
    <phoneticPr fontId="23" type="noConversion"/>
  </si>
  <si>
    <t>126.29404</t>
    <phoneticPr fontId="23" type="noConversion"/>
  </si>
  <si>
    <t>태안읍 군청6길 17 (어린이5호공원 꽃다지플라워앞)</t>
  </si>
  <si>
    <t>태안읍 군청5길 14-10(유일주택앞)</t>
  </si>
  <si>
    <t>태안읍 정주내3길 10-6(대경빌라3차주변)</t>
  </si>
  <si>
    <t>태안읍 정주내3길 16-8(참아름다운교회주변)</t>
  </si>
  <si>
    <t>태안읍 동문6길 8(동문칼국수주변)</t>
  </si>
  <si>
    <t>태안읍 동문6길 8(남면인천식당주변)</t>
  </si>
  <si>
    <t>태안읍 동문6길 9(투다리주변)</t>
  </si>
  <si>
    <t>태안읍 능샘2길 14(푸르지오빌 주변)</t>
  </si>
  <si>
    <t>태안읍 능샘2길 14(비잔티움앞)</t>
  </si>
  <si>
    <t>태안읍 군청2길 8(금강아트빌주변)</t>
  </si>
  <si>
    <t>태안읍 군청2길 8(동호원룸앞)</t>
  </si>
  <si>
    <t>철거연번</t>
    <phoneticPr fontId="23" type="noConversion"/>
  </si>
  <si>
    <t>용신리 마을회관 앞</t>
    <phoneticPr fontId="23" type="noConversion"/>
  </si>
  <si>
    <t>세부구분</t>
    <phoneticPr fontId="23" type="noConversion"/>
  </si>
  <si>
    <t>안내판</t>
    <phoneticPr fontId="23" type="noConversion"/>
  </si>
  <si>
    <t>남문슈퍼-회전</t>
    <phoneticPr fontId="23" type="noConversion"/>
  </si>
  <si>
    <t>남문슈퍼-고정1</t>
    <phoneticPr fontId="23" type="noConversion"/>
  </si>
  <si>
    <t>남문슈퍼-고정2</t>
    <phoneticPr fontId="23" type="noConversion"/>
  </si>
  <si>
    <t>남문슈퍼-고정3</t>
    <phoneticPr fontId="23" type="noConversion"/>
  </si>
  <si>
    <t>남문슈퍼-비상벨카메라</t>
    <phoneticPr fontId="23" type="noConversion"/>
  </si>
  <si>
    <t>태안읍-2020-01-Y-CC-01</t>
    <phoneticPr fontId="23" type="noConversion"/>
  </si>
  <si>
    <t>태안읍-2020-01-Y-CC-02</t>
  </si>
  <si>
    <t>태안읍-2020-01-Y-CC-03</t>
  </si>
  <si>
    <t>태안읍</t>
    <phoneticPr fontId="23" type="noConversion"/>
  </si>
  <si>
    <t>XNO-6086R</t>
  </si>
  <si>
    <t>XNO-6087R</t>
  </si>
  <si>
    <t>태안읍 동문리 722-16</t>
    <phoneticPr fontId="23" type="noConversion"/>
  </si>
  <si>
    <t>동문리</t>
    <phoneticPr fontId="23" type="noConversion"/>
  </si>
  <si>
    <t>722-16</t>
    <phoneticPr fontId="23" type="noConversion"/>
  </si>
  <si>
    <t>태안초 뒷편</t>
    <phoneticPr fontId="23" type="noConversion"/>
  </si>
  <si>
    <t>태안읍 성황단길 22-1</t>
    <phoneticPr fontId="23" type="noConversion"/>
  </si>
  <si>
    <t>36.760162</t>
    <phoneticPr fontId="23" type="noConversion"/>
  </si>
  <si>
    <t>126.296000</t>
    <phoneticPr fontId="23" type="noConversion"/>
  </si>
  <si>
    <t>신두리뚝방삼거리-회전</t>
  </si>
  <si>
    <t>신두리뚝방삼거리-고정1</t>
  </si>
  <si>
    <t>신두리뚝방삼거리-고정2</t>
  </si>
  <si>
    <t>신두리뚝방삼거리-고정3</t>
  </si>
  <si>
    <t>신두2리보건진료소앞-회전</t>
  </si>
  <si>
    <t>신두2리보건진료소앞-고정</t>
  </si>
  <si>
    <t>원북면-2017-03-Y-CC-02</t>
  </si>
  <si>
    <t>원북면-2017-03-Y-CC-03</t>
  </si>
  <si>
    <t>원북면-2017-03-Y-CC-04</t>
  </si>
  <si>
    <t>원북면-2017-04-Y-CC-01</t>
  </si>
  <si>
    <t>원북면-2017-04-Y-CC-02</t>
  </si>
  <si>
    <t>원북면-2017-03-Y-CC-01</t>
    <phoneticPr fontId="23" type="noConversion"/>
  </si>
  <si>
    <t>원북면-2017-03</t>
  </si>
  <si>
    <t>원북면-2017-04</t>
  </si>
  <si>
    <t>원북면</t>
    <phoneticPr fontId="23" type="noConversion"/>
  </si>
  <si>
    <t>신두리</t>
    <phoneticPr fontId="23" type="noConversion"/>
  </si>
  <si>
    <t>터미널_외부_승강장복도</t>
  </si>
  <si>
    <t>터미널_외부_9-6-5-승강장</t>
  </si>
  <si>
    <t>터미널_외부_4-5-6-승강장</t>
  </si>
  <si>
    <t>터미널_외부-1-2-3-승강장</t>
  </si>
  <si>
    <t>터미널_외부_입구</t>
  </si>
  <si>
    <t>터미널_외부_흡연실1</t>
  </si>
  <si>
    <t>터미널_외부_자전거보관대</t>
  </si>
  <si>
    <t>터미널_외부_흡연실2</t>
  </si>
  <si>
    <t>터미널_외부_대합실보도</t>
  </si>
  <si>
    <t>터미널보도</t>
  </si>
  <si>
    <t>터미널_외부_택시승강장1</t>
  </si>
  <si>
    <t>터미널_외부_대합실입구-좌</t>
  </si>
  <si>
    <t>터미널_외부_대합실입구-우</t>
  </si>
  <si>
    <t>터미널_외부_택시승강장-우</t>
  </si>
  <si>
    <t>터미널_외부_우측신호등</t>
  </si>
  <si>
    <t>터미널_외부_택시승강장2</t>
  </si>
  <si>
    <t>터미널_외부_옥상우측모서리벽</t>
  </si>
  <si>
    <t>터미널_외부_옥상좌측벽</t>
  </si>
  <si>
    <t>터미널_외부_옥상좌측벽버스출구</t>
  </si>
  <si>
    <t>터미널_외부_옥상중앙계단벽</t>
  </si>
  <si>
    <t>터미널_외부_옥상-1-2-3-승강장쪽벽</t>
  </si>
  <si>
    <t>터미널_외부_옥상중앙계단우측벽</t>
  </si>
  <si>
    <t>터미널_내부_김밥세상</t>
  </si>
  <si>
    <t>터미널_내부_대합실중앙</t>
  </si>
  <si>
    <t>터미널_내부_안내실</t>
  </si>
  <si>
    <t>터미널_내부_매표소내부</t>
  </si>
  <si>
    <t>터미널_내부_1번매표소</t>
  </si>
  <si>
    <t>터미널_내부_2번매표소</t>
  </si>
  <si>
    <t>터미널_내부_3번매표소</t>
  </si>
  <si>
    <t>터미널_내부_4번매표소</t>
  </si>
  <si>
    <t>터미널_내부_무인발급기</t>
  </si>
  <si>
    <t>터미널_내부_대합고객대기실</t>
  </si>
  <si>
    <t>터미널_내부_미니마트앞</t>
  </si>
  <si>
    <t>터미널_내부_매표소쪽</t>
  </si>
  <si>
    <t>터미널_내부_이삭토스트입구</t>
  </si>
  <si>
    <t>터미널_내부_2층좌측계단앞</t>
  </si>
  <si>
    <t>터미널_내부_2층남자화장실앞</t>
  </si>
  <si>
    <t>터미널_내부_2층여자화장실앞</t>
  </si>
  <si>
    <t>터미널_내부_2층중앙계단앞</t>
  </si>
  <si>
    <t>태안읍-2020-02-Y-CC-02</t>
  </si>
  <si>
    <t>태안읍-2020-02-Y-CC-03</t>
  </si>
  <si>
    <t>태안읍-2020-02-Y-CC-04</t>
  </si>
  <si>
    <t>태안읍-2020-02-Y-CC-05</t>
  </si>
  <si>
    <t>태안읍-2020-02-Y-CC-06</t>
  </si>
  <si>
    <t>태안읍-2020-02-Y-CC-07</t>
  </si>
  <si>
    <t>태안읍-2020-02-Y-CC-08</t>
  </si>
  <si>
    <t>태안읍-2020-02-Y-CC-09</t>
  </si>
  <si>
    <t>태안읍-2020-02-Y-CC-10</t>
  </si>
  <si>
    <t>태안읍-2020-02-Y-CC-11</t>
  </si>
  <si>
    <t>태안읍-2020-02-Y-CC-12</t>
  </si>
  <si>
    <t>태안읍-2020-02-Y-CC-13</t>
  </si>
  <si>
    <t>태안읍-2020-02-Y-CC-14</t>
  </si>
  <si>
    <t>태안읍-2020-02-Y-CC-15</t>
  </si>
  <si>
    <t>태안읍-2020-02-Y-CC-16</t>
  </si>
  <si>
    <t>태안읍-2020-02-Y-CC-17</t>
  </si>
  <si>
    <t>태안읍-2020-02-Y-CC-18</t>
  </si>
  <si>
    <t>태안읍-2020-02-Y-CC-19</t>
  </si>
  <si>
    <t>태안읍-2020-02-Y-CC-20</t>
  </si>
  <si>
    <t>태안읍-2020-02-Y-CC-21</t>
  </si>
  <si>
    <t>태안읍-2020-02-Y-CC-22</t>
  </si>
  <si>
    <t>태안읍-2020-02-Y-CC-23</t>
  </si>
  <si>
    <t>태안읍-2020-02-Y-CC-24</t>
  </si>
  <si>
    <t>태안읍-2020-02-Y-CC-25</t>
  </si>
  <si>
    <t>태안읍-2020-02-Y-CC-26</t>
  </si>
  <si>
    <t>태안읍-2020-02-Y-CC-27</t>
  </si>
  <si>
    <t>태안읍-2020-02-Y-CC-28</t>
  </si>
  <si>
    <t>태안읍-2020-02-Y-CC-29</t>
  </si>
  <si>
    <t>태안읍-2020-02-Y-CC-30</t>
  </si>
  <si>
    <t>태안읍-2020-02-Y-CC-31</t>
  </si>
  <si>
    <t>태안읍-2020-02-Y-CC-32</t>
  </si>
  <si>
    <t>태안읍-2020-02-Y-CC-33</t>
  </si>
  <si>
    <t>태안읍-2020-02-Y-CC-34</t>
  </si>
  <si>
    <t>태안읍-2020-02-Y-CC-35</t>
  </si>
  <si>
    <t>태안읍-2020-02-Y-CC-36</t>
  </si>
  <si>
    <t>태안읍-2020-02-Y-CC-37</t>
  </si>
  <si>
    <t>태안읍-2020-02-Y-CC-38</t>
  </si>
  <si>
    <t>태안읍-2020-02-Y-CC-39</t>
  </si>
  <si>
    <t>태안읍-2020-02-Y-CC-01</t>
    <phoneticPr fontId="23" type="noConversion"/>
  </si>
  <si>
    <t>태안읍-2020-02</t>
    <phoneticPr fontId="23" type="noConversion"/>
  </si>
  <si>
    <t>태안읍 동백로 304</t>
  </si>
  <si>
    <t>태안읍 동백로 304</t>
    <phoneticPr fontId="23" type="noConversion"/>
  </si>
  <si>
    <t>남문리</t>
    <phoneticPr fontId="23" type="noConversion"/>
  </si>
  <si>
    <t>태안터미널</t>
    <phoneticPr fontId="23" type="noConversion"/>
  </si>
  <si>
    <t>태안</t>
    <phoneticPr fontId="23" type="noConversion"/>
  </si>
  <si>
    <t>IPC-BM2IT-G</t>
  </si>
  <si>
    <t>비젼정보통신</t>
    <phoneticPr fontId="23" type="noConversion"/>
  </si>
  <si>
    <t>고정</t>
    <phoneticPr fontId="23" type="noConversion"/>
  </si>
  <si>
    <t>주정차_신터미널버스출구-단속</t>
  </si>
  <si>
    <t>주정차_신터미널버스출구-고정1</t>
  </si>
  <si>
    <t>주정차_신터미널버스출구-고정2</t>
  </si>
  <si>
    <t>주정차_신터미널버스출구-고정3</t>
  </si>
  <si>
    <t>주정차_신터미널버스출구-고정4</t>
  </si>
  <si>
    <t>태안읍-2020-03-Y-CC-02</t>
  </si>
  <si>
    <t>태안읍-2020-03-Y-CC-03</t>
  </si>
  <si>
    <t>태안읍-2020-03-Y-CC-04</t>
  </si>
  <si>
    <t>태안읍-2020-03-Y-CC-05</t>
  </si>
  <si>
    <t>태안읍-2020-03-Y-CC-01</t>
    <phoneticPr fontId="23" type="noConversion"/>
  </si>
  <si>
    <t>태안읍-2020-03</t>
    <phoneticPr fontId="23" type="noConversion"/>
  </si>
  <si>
    <t>태안읍 동문리 903</t>
    <phoneticPr fontId="23" type="noConversion"/>
  </si>
  <si>
    <t>903</t>
    <phoneticPr fontId="23" type="noConversion"/>
  </si>
  <si>
    <t>신터미널버스출구</t>
    <phoneticPr fontId="23" type="noConversion"/>
  </si>
  <si>
    <t>렉스젠(트루엔)</t>
  </si>
  <si>
    <t>주정차_극동빌딩다이소-단속</t>
  </si>
  <si>
    <t>주정차_극동빌다이소-고정1</t>
  </si>
  <si>
    <t>주정차_극동빌다이소-고정2</t>
  </si>
  <si>
    <t>주정차_극동빌다이소-고정3</t>
  </si>
  <si>
    <t>태안읍-2020-04-Y-CC-02</t>
  </si>
  <si>
    <t>태안읍-2020-04-Y-CC-03</t>
  </si>
  <si>
    <t>태안읍-2020-04-Y-CC-04</t>
  </si>
  <si>
    <t>태안읍-2020-04-Y-CC-01</t>
    <phoneticPr fontId="23" type="noConversion"/>
  </si>
  <si>
    <t>태안읍-2020-04</t>
    <phoneticPr fontId="23" type="noConversion"/>
  </si>
  <si>
    <t>태안읍 동백로 307</t>
    <phoneticPr fontId="23" type="noConversion"/>
  </si>
  <si>
    <t>307</t>
    <phoneticPr fontId="23" type="noConversion"/>
  </si>
  <si>
    <t>극동빌디다이소</t>
    <phoneticPr fontId="23" type="noConversion"/>
  </si>
  <si>
    <t>주정차_군청7길버스입구-단속</t>
  </si>
  <si>
    <t>주정차_군청7길버스입구-고정1</t>
  </si>
  <si>
    <t>주정차_군청7길버스입구-고정2</t>
  </si>
  <si>
    <t>주정차_군청7길버스입구-고정3</t>
  </si>
  <si>
    <t>태안읍-2020-05-Y-CC-01</t>
  </si>
  <si>
    <t>태안읍-2020-05-Y-CC-02</t>
  </si>
  <si>
    <t>태안읍-2020-05-Y-CC-03</t>
  </si>
  <si>
    <t>태안읍-2020-05-Y-CC-04</t>
  </si>
  <si>
    <t>태안읍-2020-05</t>
  </si>
  <si>
    <t>태안읍 남문리 756</t>
    <phoneticPr fontId="23" type="noConversion"/>
  </si>
  <si>
    <t>남문리</t>
    <phoneticPr fontId="23" type="noConversion"/>
  </si>
  <si>
    <t>756</t>
    <phoneticPr fontId="23" type="noConversion"/>
  </si>
  <si>
    <t>군청7길버스입구</t>
    <phoneticPr fontId="23" type="noConversion"/>
  </si>
  <si>
    <t>주정차_하나은행사거리-단속</t>
  </si>
  <si>
    <t>주정차_하나은행사거리-고정1</t>
  </si>
  <si>
    <t>주정차_하나은행사거리-고정2</t>
  </si>
  <si>
    <t>주정차_하나은행사거리-고정3</t>
  </si>
  <si>
    <t>주정차_하나은행사거리-고정4</t>
  </si>
  <si>
    <t>태안읍-2020-06-Y-CC-01</t>
  </si>
  <si>
    <t>태안읍-2020-06-Y-CC-02</t>
  </si>
  <si>
    <t>태안읍-2020-06-Y-CC-03</t>
  </si>
  <si>
    <t>태안읍-2020-06-Y-CC-04</t>
  </si>
  <si>
    <t>태안읍-2020-06-Y-CC-05</t>
  </si>
  <si>
    <t>태안읍-2020-06</t>
  </si>
  <si>
    <t>태안읍 동문리 483-10</t>
  </si>
  <si>
    <t>동문리</t>
    <phoneticPr fontId="23" type="noConversion"/>
  </si>
  <si>
    <t>483-10</t>
    <phoneticPr fontId="23" type="noConversion"/>
  </si>
  <si>
    <t>하나은행사거리</t>
    <phoneticPr fontId="23" type="noConversion"/>
  </si>
  <si>
    <t>투투노래클럽앞-회전</t>
  </si>
  <si>
    <t>주정차_투투노래클럽앞-단속</t>
  </si>
  <si>
    <t>주정차_투투노래클럽앞-고정1</t>
  </si>
  <si>
    <t>주정차_투투노래클럽앞-고정2</t>
  </si>
  <si>
    <t>주정차_투투노래클럽앞-고정3</t>
  </si>
  <si>
    <t>주정차_투투노래클럽앞-고정4</t>
  </si>
  <si>
    <t>태안읍-2020-07-Y-CC-01</t>
  </si>
  <si>
    <t>태안읍-2020-07-Y-CC-02</t>
  </si>
  <si>
    <t>태안읍-2020-07-Y-CC-03</t>
  </si>
  <si>
    <t>태안읍-2020-07-Y-CC-04</t>
  </si>
  <si>
    <t>태안읍-2020-07-Y-CC-05</t>
  </si>
  <si>
    <t>태안읍-2020-07-Y-CC-06</t>
  </si>
  <si>
    <t>XNP-6320RH</t>
  </si>
  <si>
    <t>태안읍-2020-07</t>
  </si>
  <si>
    <t>방범</t>
    <phoneticPr fontId="23" type="noConversion"/>
  </si>
  <si>
    <t>태안읍</t>
    <phoneticPr fontId="23" type="noConversion"/>
  </si>
  <si>
    <t>160-1</t>
    <phoneticPr fontId="23" type="noConversion"/>
  </si>
  <si>
    <t>투투노래클럽앞</t>
    <phoneticPr fontId="23" type="noConversion"/>
  </si>
  <si>
    <t>시목초앞-회전</t>
  </si>
  <si>
    <t>시목초앞-태안방면</t>
  </si>
  <si>
    <t>시목초앞-학교방면</t>
  </si>
  <si>
    <t>시목초앞-장대리방면</t>
  </si>
  <si>
    <t>차번_시목초앞</t>
  </si>
  <si>
    <t>소원면-2020-01-Y-CC-02</t>
  </si>
  <si>
    <t>소원면-2020-01-Y-CC-03</t>
  </si>
  <si>
    <t>소원면-2020-01-Y-CC-04</t>
  </si>
  <si>
    <t>소원면-2020-01-Y-CC-05</t>
  </si>
  <si>
    <t>시목리</t>
    <phoneticPr fontId="23" type="noConversion"/>
  </si>
  <si>
    <t>288-10</t>
    <phoneticPr fontId="23" type="noConversion"/>
  </si>
  <si>
    <t>시목초앞</t>
    <phoneticPr fontId="23" type="noConversion"/>
  </si>
  <si>
    <t>RB-300AA</t>
  </si>
  <si>
    <t>소원면-2020-01-Y-CC-01</t>
    <phoneticPr fontId="23" type="noConversion"/>
  </si>
  <si>
    <t>소원면-2020-01</t>
    <phoneticPr fontId="23" type="noConversion"/>
  </si>
  <si>
    <t>36.7691684</t>
    <phoneticPr fontId="23" type="noConversion"/>
  </si>
  <si>
    <t>126.247271</t>
    <phoneticPr fontId="23" type="noConversion"/>
  </si>
  <si>
    <t>남면초삼거리-안면방면</t>
  </si>
  <si>
    <t>남면초삼거리-태안방면</t>
  </si>
  <si>
    <t>차번_남면초삼거리</t>
  </si>
  <si>
    <t>남면-2020-01-Y-CC-02</t>
  </si>
  <si>
    <t>남면-2020-01-Y-CC-03</t>
  </si>
  <si>
    <t>남면-2020-01-Y-CC-01</t>
    <phoneticPr fontId="23" type="noConversion"/>
  </si>
  <si>
    <t>남면-2020-01</t>
    <phoneticPr fontId="23" type="noConversion"/>
  </si>
  <si>
    <t>달산리</t>
    <phoneticPr fontId="23" type="noConversion"/>
  </si>
  <si>
    <t>1174-2</t>
    <phoneticPr fontId="23" type="noConversion"/>
  </si>
  <si>
    <t>남면초삼거리</t>
    <phoneticPr fontId="23" type="noConversion"/>
  </si>
  <si>
    <t>비젼하이텍</t>
  </si>
  <si>
    <t>평천휴먼시아정문-회전</t>
  </si>
  <si>
    <t>평천휴먼시아정문-고정</t>
  </si>
  <si>
    <t>평천휴먼시아-등산로진입로</t>
  </si>
  <si>
    <t>평천휴먼시아-등산로입구</t>
  </si>
  <si>
    <t>태안읍-2020-08-Y-CC-02</t>
  </si>
  <si>
    <t>태안읍-2020-08-Y-CC-03</t>
  </si>
  <si>
    <t>태안읍-2020-08-Y-CC-04</t>
  </si>
  <si>
    <t>태안읍 평천리 734-2</t>
  </si>
  <si>
    <t>VSCAM-S2012XP</t>
  </si>
  <si>
    <t>36.752056</t>
    <phoneticPr fontId="23" type="noConversion"/>
  </si>
  <si>
    <t>126.311289</t>
    <phoneticPr fontId="23" type="noConversion"/>
  </si>
  <si>
    <t>태안</t>
    <phoneticPr fontId="23" type="noConversion"/>
  </si>
  <si>
    <t>평천휴먼시아</t>
    <phoneticPr fontId="23" type="noConversion"/>
  </si>
  <si>
    <t>734-2</t>
    <phoneticPr fontId="23" type="noConversion"/>
  </si>
  <si>
    <t>태안읍-2020-08-Y-CC-01</t>
    <phoneticPr fontId="23" type="noConversion"/>
  </si>
  <si>
    <t>태안읍-2020-08</t>
    <phoneticPr fontId="23" type="noConversion"/>
  </si>
  <si>
    <t>가의도_북항-회전</t>
  </si>
  <si>
    <t>가의도_북항-부두방면</t>
  </si>
  <si>
    <t>가의도_북항-마을방면</t>
  </si>
  <si>
    <t>가의도_북항-쓰레기장</t>
  </si>
  <si>
    <t>가의도_남항-회전</t>
  </si>
  <si>
    <t>가의도_남항-남쪽부두방면</t>
  </si>
  <si>
    <t>가의도_남항-북쪽부두방면</t>
  </si>
  <si>
    <t>가의도_마을회관-회전</t>
  </si>
  <si>
    <t>가의도_마을회관-부두방면</t>
  </si>
  <si>
    <t>가의도_마을회관-남항방면</t>
  </si>
  <si>
    <t>가의도_배수지마을-바다방면</t>
  </si>
  <si>
    <t>가의도_배수지마을-산아래</t>
  </si>
  <si>
    <t>귀빈장사거리-회전</t>
  </si>
  <si>
    <t>귀빈장사거리-서산방면</t>
  </si>
  <si>
    <t>귀빈장사거리-시내방면</t>
  </si>
  <si>
    <t>귀빈장사거리-터미널방면</t>
  </si>
  <si>
    <t>군청앞로타리-회전</t>
  </si>
  <si>
    <t>군청앞로타리-고정1</t>
  </si>
  <si>
    <t>군청앞로타리-고정2</t>
  </si>
  <si>
    <t>군청앞로타리-고정3</t>
  </si>
  <si>
    <t>군청앞로타리-고정4</t>
  </si>
  <si>
    <t>능샘3길보령주택-회전</t>
  </si>
  <si>
    <t>능샘3길보령주택-구터미널방면</t>
  </si>
  <si>
    <t>능샘3길보령주택-태안여고방면</t>
  </si>
  <si>
    <t>능샘3길보령주택-KT방면</t>
  </si>
  <si>
    <t>능샘3길보령주택-주택입구</t>
  </si>
  <si>
    <t>능샘3길태안꽃게장앞-등기소방면</t>
  </si>
  <si>
    <t>능샘4길태안꽃게장앞-농협방면</t>
  </si>
  <si>
    <t>능샘5길태안꽃게장앞-여고방면</t>
  </si>
  <si>
    <t>마도주차장입구-신진도방면</t>
  </si>
  <si>
    <t>마도주차장입구-화장실방면</t>
  </si>
  <si>
    <t>마도주차장방파제-방파제방면</t>
  </si>
  <si>
    <t>마도주차장방파제-주차장방면</t>
  </si>
  <si>
    <t>딴뚝식당사거리-회전</t>
  </si>
  <si>
    <t>딴뚝식당사거리-태안방면</t>
  </si>
  <si>
    <t>딴뚝식당사거리-고남방면</t>
  </si>
  <si>
    <t>비석골삼거리-회전</t>
  </si>
  <si>
    <t>비석골삼거리-안면읍내방면</t>
  </si>
  <si>
    <t>비석골삼거리-고남방면</t>
  </si>
  <si>
    <t>근흥면-2020-01-Y-CC-02</t>
  </si>
  <si>
    <t>근흥면-2020-01-Y-CC-03</t>
  </si>
  <si>
    <t>근흥면-2020-01-Y-CC-04</t>
  </si>
  <si>
    <t>근흥면-2020-02-Y-CC-01</t>
  </si>
  <si>
    <t>근흥면-2020-02-Y-CC-02</t>
  </si>
  <si>
    <t>근흥면-2020-02-Y-CC-03</t>
  </si>
  <si>
    <t>근흥면-2020-03-Y-CC-01</t>
  </si>
  <si>
    <t>근흥면-2020-03-Y-CC-02</t>
  </si>
  <si>
    <t>근흥면-2020-03-Y-CC-03</t>
  </si>
  <si>
    <t>근흥면-2020-04-Y-CC-01</t>
  </si>
  <si>
    <t>근흥면-2020-04-Y-CC-02</t>
  </si>
  <si>
    <t>태안읍-2020-12-Y-CC-02</t>
  </si>
  <si>
    <t>태안읍-2020-12-Y-CC-03</t>
  </si>
  <si>
    <t>태안읍-2020-12-Y-CC-04</t>
  </si>
  <si>
    <t>태안읍-2020-13-Y-CC-01</t>
  </si>
  <si>
    <t>태안읍-2020-13-Y-CC-02</t>
  </si>
  <si>
    <t>태안읍-2020-13-Y-CC-03</t>
  </si>
  <si>
    <t>태안읍-2020-13-Y-CC-04</t>
  </si>
  <si>
    <t>태안읍-2020-13-Y-CC-05</t>
  </si>
  <si>
    <t>태안읍-2020-14-Y-CC-01</t>
  </si>
  <si>
    <t>태안읍-2020-14-Y-CC-02</t>
  </si>
  <si>
    <t>태안읍-2020-14-Y-CC-03</t>
  </si>
  <si>
    <t>태안읍-2020-14-Y-CC-04</t>
  </si>
  <si>
    <t>태안읍-2020-14-Y-CC-05</t>
  </si>
  <si>
    <t>태안읍-2020-15-Y-CC-01</t>
  </si>
  <si>
    <t>태안읍-2020-15-Y-CC-02</t>
  </si>
  <si>
    <t>태안읍-2020-15-Y-CC-03</t>
  </si>
  <si>
    <t>근흥면-2020-05-Y-CC-02</t>
  </si>
  <si>
    <t>근흥면-2020-06-Y-CC-01</t>
  </si>
  <si>
    <t>근흥면-2020-06-Y-CC-02</t>
  </si>
  <si>
    <t>안면읍-2020-01-Y-CC-02</t>
  </si>
  <si>
    <t>안면읍-2020-01-Y-CC-03</t>
  </si>
  <si>
    <t>안면읍-2020-02-Y-CC-01</t>
  </si>
  <si>
    <t>안면읍-2020-02-Y-CC-02</t>
  </si>
  <si>
    <t>안면읍-2020-02-Y-CC-03</t>
  </si>
  <si>
    <t>근흥면-2020-01-Y-CC-01</t>
    <phoneticPr fontId="23" type="noConversion"/>
  </si>
  <si>
    <t>근흥면-2020-01</t>
    <phoneticPr fontId="23" type="noConversion"/>
  </si>
  <si>
    <t>근흥면-2020-02</t>
  </si>
  <si>
    <t>근흥면-2020-03</t>
  </si>
  <si>
    <t>근흥면-2020-04</t>
  </si>
  <si>
    <t>태안읍-2020-13</t>
  </si>
  <si>
    <t>태안읍-2020-14</t>
  </si>
  <si>
    <t>태안읍-2020-15</t>
  </si>
  <si>
    <t>태안읍-2020-12-Y-CC-01</t>
    <phoneticPr fontId="23" type="noConversion"/>
  </si>
  <si>
    <t>태안읍-2020-12</t>
    <phoneticPr fontId="23" type="noConversion"/>
  </si>
  <si>
    <t>근흥면-2020-06</t>
  </si>
  <si>
    <t>근흥면-2020-05-Y-CC-01</t>
    <phoneticPr fontId="23" type="noConversion"/>
  </si>
  <si>
    <t>근흥면-2020-05</t>
    <phoneticPr fontId="23" type="noConversion"/>
  </si>
  <si>
    <t>안면읍-2020-02</t>
  </si>
  <si>
    <t>안면읍-2020-01-Y-CC-01</t>
    <phoneticPr fontId="23" type="noConversion"/>
  </si>
  <si>
    <t>안면읍-2020-01</t>
    <phoneticPr fontId="23" type="noConversion"/>
  </si>
  <si>
    <t>태안읍 동문리 829-31</t>
  </si>
  <si>
    <t>829-31</t>
    <phoneticPr fontId="23" type="noConversion"/>
  </si>
  <si>
    <t>귀빈장사거리</t>
    <phoneticPr fontId="23" type="noConversion"/>
  </si>
  <si>
    <t>태안읍 남문리 749</t>
    <phoneticPr fontId="23" type="noConversion"/>
  </si>
  <si>
    <t>749</t>
    <phoneticPr fontId="23" type="noConversion"/>
  </si>
  <si>
    <t>군청앞로타리</t>
    <phoneticPr fontId="23" type="noConversion"/>
  </si>
  <si>
    <t>태안읍 남문리 465-31</t>
    <phoneticPr fontId="23" type="noConversion"/>
  </si>
  <si>
    <t>465-31</t>
    <phoneticPr fontId="23" type="noConversion"/>
  </si>
  <si>
    <t>능샘3길보령주택</t>
    <phoneticPr fontId="23" type="noConversion"/>
  </si>
  <si>
    <t>태안읍 남문리 466-1</t>
  </si>
  <si>
    <t>466-1</t>
    <phoneticPr fontId="23" type="noConversion"/>
  </si>
  <si>
    <t>태안꽃게장</t>
    <phoneticPr fontId="23" type="noConversion"/>
  </si>
  <si>
    <t>근흥면 신진도리 산14</t>
  </si>
  <si>
    <t>14</t>
    <phoneticPr fontId="23" type="noConversion"/>
  </si>
  <si>
    <t>마도주차장</t>
    <phoneticPr fontId="23" type="noConversion"/>
  </si>
  <si>
    <t>안면읍 승언리 3025-25</t>
  </si>
  <si>
    <t>3025-25</t>
    <phoneticPr fontId="23" type="noConversion"/>
  </si>
  <si>
    <t>딴뚝식당사거리</t>
    <phoneticPr fontId="23" type="noConversion"/>
  </si>
  <si>
    <t>안면읍 승언리 346-33</t>
  </si>
  <si>
    <t>346-33</t>
    <phoneticPr fontId="23" type="noConversion"/>
  </si>
  <si>
    <t>비석골삼거리</t>
    <phoneticPr fontId="23" type="noConversion"/>
  </si>
  <si>
    <t>차번_황촌리1</t>
  </si>
  <si>
    <t>차번_황촌리2</t>
  </si>
  <si>
    <t>차번_사창리1</t>
  </si>
  <si>
    <t>차번_사창리2</t>
  </si>
  <si>
    <t>차번_신덕1</t>
  </si>
  <si>
    <t>차번_신덕2</t>
  </si>
  <si>
    <t>차번_장산사거리</t>
  </si>
  <si>
    <t>차번_서초휴양소</t>
  </si>
  <si>
    <t>차번_원북신두리해안도로</t>
  </si>
  <si>
    <t>차번_도내리1</t>
  </si>
  <si>
    <t>차번_도내리2</t>
  </si>
  <si>
    <t>차번_작명수진입로1</t>
  </si>
  <si>
    <t>차번_작명수진입로2</t>
  </si>
  <si>
    <t>원북면-2020-01-Y-CC-02</t>
  </si>
  <si>
    <t>이원면-2020-01-Y-CC-02</t>
  </si>
  <si>
    <t>소원면-2020-02-Y-CC-02</t>
  </si>
  <si>
    <t>태안읍-2020-17-Y-CC-02</t>
  </si>
  <si>
    <t>태안읍-2020-18-Y-CC-02</t>
  </si>
  <si>
    <t>원북면-2020-01-Y-CC-01</t>
    <phoneticPr fontId="23" type="noConversion"/>
  </si>
  <si>
    <t>원북면-2020-01</t>
    <phoneticPr fontId="23" type="noConversion"/>
  </si>
  <si>
    <t>태안읍-2020-17</t>
  </si>
  <si>
    <t>태안읍-2020-18</t>
  </si>
  <si>
    <t>이원면-2020-01-Y-CC-01</t>
    <phoneticPr fontId="23" type="noConversion"/>
  </si>
  <si>
    <t>이원면-2020-01</t>
    <phoneticPr fontId="23" type="noConversion"/>
  </si>
  <si>
    <t>소원면-2020-02-Y-CC-01</t>
    <phoneticPr fontId="23" type="noConversion"/>
  </si>
  <si>
    <t>소원면-2020-02</t>
    <phoneticPr fontId="23" type="noConversion"/>
  </si>
  <si>
    <t>태안읍-2020-16-Y-CC-01</t>
    <phoneticPr fontId="23" type="noConversion"/>
  </si>
  <si>
    <t>태안읍-2020-16</t>
    <phoneticPr fontId="23" type="noConversion"/>
  </si>
  <si>
    <t>남면-2020-02-Y-CC-01</t>
    <phoneticPr fontId="23" type="noConversion"/>
  </si>
  <si>
    <t>남면-2020-02</t>
    <phoneticPr fontId="23" type="noConversion"/>
  </si>
  <si>
    <t>원북면-2020-02-Y-CC-01</t>
    <phoneticPr fontId="23" type="noConversion"/>
  </si>
  <si>
    <t>원북면-2020-02</t>
    <phoneticPr fontId="23" type="noConversion"/>
  </si>
  <si>
    <t>태안읍-2020-17-Y-CC-01</t>
    <phoneticPr fontId="23" type="noConversion"/>
  </si>
  <si>
    <t>태안읍-2020-17</t>
    <phoneticPr fontId="23" type="noConversion"/>
  </si>
  <si>
    <t>태안읍-2020-18-Y-CC-01</t>
    <phoneticPr fontId="23" type="noConversion"/>
  </si>
  <si>
    <t>원북면 황촌리 212-12</t>
  </si>
  <si>
    <t>이원면 사창리 230-3</t>
  </si>
  <si>
    <t>소원면 신덕리 166-56</t>
  </si>
  <si>
    <t>남면 진산리 17-8</t>
  </si>
  <si>
    <t>원북면 신두리 1139-161</t>
  </si>
  <si>
    <t>태안읍 도내리 715-7</t>
  </si>
  <si>
    <t>태안읍 남산리 8-5</t>
  </si>
  <si>
    <t>황촌리</t>
    <phoneticPr fontId="23" type="noConversion"/>
  </si>
  <si>
    <t>사창리</t>
  </si>
  <si>
    <t>장산리</t>
    <phoneticPr fontId="23" type="noConversion"/>
  </si>
  <si>
    <t>212-12</t>
  </si>
  <si>
    <t>212-12</t>
    <phoneticPr fontId="23" type="noConversion"/>
  </si>
  <si>
    <t>230-3</t>
  </si>
  <si>
    <t>166-56</t>
  </si>
  <si>
    <t>17-8</t>
  </si>
  <si>
    <t>1139-161</t>
  </si>
  <si>
    <t>715-7</t>
  </si>
  <si>
    <t>8-5</t>
  </si>
  <si>
    <t>RB-100CP</t>
  </si>
  <si>
    <t>스마트공원입구-회전</t>
  </si>
  <si>
    <t>스마트공원입구-고정1</t>
  </si>
  <si>
    <t>스마트공원입구-고정2</t>
  </si>
  <si>
    <t>스마트공원입구-고정3</t>
  </si>
  <si>
    <t>스마트공원입구-비상벨카메라</t>
  </si>
  <si>
    <t>스마트공원주차장-회전</t>
  </si>
  <si>
    <t>스마트공원주차장-고정1</t>
  </si>
  <si>
    <t>스마트공원주차장-고정2</t>
  </si>
  <si>
    <t>스마트공원주차장-고정3</t>
  </si>
  <si>
    <t>스마트공원주차장-비상벨카메라</t>
  </si>
  <si>
    <t>스마트공원팔각정-회전</t>
  </si>
  <si>
    <t>스마트공원팔각정-고정1</t>
  </si>
  <si>
    <t>스마트공원팔각정-고정2</t>
  </si>
  <si>
    <t>스마트공원팔각정-고정3</t>
  </si>
  <si>
    <t>스마트공원팔각정-비상벨카메라</t>
  </si>
  <si>
    <t>스마트공원후미-회전</t>
  </si>
  <si>
    <t>스마트공원후미-고정1</t>
  </si>
  <si>
    <t>스마트공원후미-고정2</t>
  </si>
  <si>
    <t>스마트공원후미-고정3</t>
  </si>
  <si>
    <t>스마트공원후미-비상벨카메라</t>
  </si>
  <si>
    <t>태안읍-2020-19-Y-CC-02</t>
  </si>
  <si>
    <t>태안읍-2020-19-Y-CC-03</t>
  </si>
  <si>
    <t>태안읍-2020-19-Y-CC-04</t>
  </si>
  <si>
    <t>태안읍-2020-19-Y-CC-05</t>
  </si>
  <si>
    <t>태안읍-2020-20-Y-CC-02</t>
  </si>
  <si>
    <t>태안읍-2020-20-Y-CC-03</t>
  </si>
  <si>
    <t>태안읍-2020-20-Y-CC-04</t>
  </si>
  <si>
    <t>태안읍-2020-20-Y-CC-05</t>
  </si>
  <si>
    <t>태안읍-2020-21-Y-CC-01</t>
  </si>
  <si>
    <t>태안읍-2020-21-Y-CC-02</t>
  </si>
  <si>
    <t>태안읍-2020-21-Y-CC-03</t>
  </si>
  <si>
    <t>태안읍-2020-21-Y-CC-04</t>
  </si>
  <si>
    <t>태안읍-2020-21-Y-CC-05</t>
  </si>
  <si>
    <t>태안읍-2020-22-Y-CC-01</t>
  </si>
  <si>
    <t>태안읍-2020-22-Y-CC-02</t>
  </si>
  <si>
    <t>태안읍-2020-22-Y-CC-03</t>
  </si>
  <si>
    <t>태안읍-2020-22-Y-CC-04</t>
  </si>
  <si>
    <t>태안읍-2020-22-Y-CC-05</t>
  </si>
  <si>
    <t>태안읍-2020-19-Y-CC-01</t>
    <phoneticPr fontId="23" type="noConversion"/>
  </si>
  <si>
    <t>태안읍-2020-19</t>
  </si>
  <si>
    <t>태안읍-2020-20-Y-CC-01</t>
    <phoneticPr fontId="23" type="noConversion"/>
  </si>
  <si>
    <t>태안읍-2020-20</t>
  </si>
  <si>
    <t>태안읍-2020-21</t>
  </si>
  <si>
    <t>태안읍-2020-22</t>
  </si>
  <si>
    <t>태안읍 동문리 691-2</t>
  </si>
  <si>
    <t>691-2</t>
    <phoneticPr fontId="23" type="noConversion"/>
  </si>
  <si>
    <t>스마트공원</t>
    <phoneticPr fontId="23" type="noConversion"/>
  </si>
  <si>
    <t>태안읍 백화로 72-33</t>
  </si>
  <si>
    <t>ENDP-53630RSAL</t>
  </si>
  <si>
    <t>ENUP-20420R</t>
  </si>
  <si>
    <t>에스카</t>
  </si>
  <si>
    <t>평천휴먼시아-등산로백화사1</t>
  </si>
  <si>
    <t>평천휴먼시아-등산로백화사2</t>
  </si>
  <si>
    <t>평천휴먼시아-등산로예술회관1</t>
  </si>
  <si>
    <t>평천휴먼시아-등산로예술회관2</t>
  </si>
  <si>
    <t>평천휴먼시아-등산로중앙1</t>
  </si>
  <si>
    <t>평천휴먼시아-등산로중앙2</t>
  </si>
  <si>
    <t>태안읍-2020-09-Y-CC-01</t>
  </si>
  <si>
    <t>태안읍-2020-09-Y-CC-02</t>
  </si>
  <si>
    <t>태안읍-2020-10-Y-CC-01</t>
  </si>
  <si>
    <t>태안읍-2020-10-Y-CC-02</t>
  </si>
  <si>
    <t>태안읍-2020-11-Y-CC-01</t>
  </si>
  <si>
    <t>태안읍-2020-11-Y-CC-02</t>
  </si>
  <si>
    <t>태안읍-2020-09</t>
  </si>
  <si>
    <t>태안읍-2020-10</t>
  </si>
  <si>
    <t>태안읍-2020-11</t>
  </si>
  <si>
    <t>태안읍 평천리 730-2</t>
  </si>
  <si>
    <t>태안읍 평천리 산99-2</t>
  </si>
  <si>
    <t>태안읍 동문리 870</t>
  </si>
  <si>
    <t>730-2</t>
    <phoneticPr fontId="23" type="noConversion"/>
  </si>
  <si>
    <t>99-2</t>
    <phoneticPr fontId="23" type="noConversion"/>
  </si>
  <si>
    <t>870</t>
    <phoneticPr fontId="23" type="noConversion"/>
  </si>
  <si>
    <t>근흥면 가의도리 북항</t>
  </si>
  <si>
    <t>근흥면 가의도리 남항</t>
  </si>
  <si>
    <t>근흥면 가의도리 마을회관앞</t>
  </si>
  <si>
    <t>근흥면 가의도리 배수지마을아래</t>
  </si>
  <si>
    <t>차번_미소지움환동진입로-환동방면</t>
  </si>
  <si>
    <t>차번_미소지움환동진입로-입구</t>
  </si>
  <si>
    <t>차량방범_미소지움환동진입로-정문방면</t>
  </si>
  <si>
    <t>차량방범_미소지움환동진입로-입구</t>
  </si>
  <si>
    <t>주차장내부고정-01</t>
  </si>
  <si>
    <t>주차장내부고정-02</t>
  </si>
  <si>
    <t>주차장내부고정-03</t>
  </si>
  <si>
    <t>주차장내부고정-04</t>
  </si>
  <si>
    <t>주차장내부고정-05</t>
  </si>
  <si>
    <t>주차장내부고정-06</t>
  </si>
  <si>
    <t>주차장내부고정-07</t>
  </si>
  <si>
    <t>주차장내부고정-08</t>
  </si>
  <si>
    <t>주차장내부고정-09</t>
  </si>
  <si>
    <t>주차장내부고정-10</t>
  </si>
  <si>
    <t>주차장내부고정-11</t>
  </si>
  <si>
    <t>주차장내부고정-12</t>
  </si>
  <si>
    <t>주차장내부고정-13</t>
  </si>
  <si>
    <t>주차장내부고정-14</t>
  </si>
  <si>
    <t>주차장내부고정-15</t>
  </si>
  <si>
    <t>주차장내부고정-16</t>
  </si>
  <si>
    <t>주차장내부고정-17</t>
  </si>
  <si>
    <t>주차장내부고정-18</t>
  </si>
  <si>
    <t>차번_남문공영주차장-01</t>
  </si>
  <si>
    <t>차번_남문공영주차장-02</t>
  </si>
  <si>
    <t>차번_남문공영주차장-03</t>
  </si>
  <si>
    <t>안흥내항-회전</t>
  </si>
  <si>
    <t>옷점항-회전</t>
  </si>
  <si>
    <t>옷점항-고정1</t>
  </si>
  <si>
    <t>옷점항-고정2</t>
  </si>
  <si>
    <t>옷점항-고정3</t>
  </si>
  <si>
    <t>옷점항-고정4</t>
  </si>
  <si>
    <t>차번_송암2리-태안방면</t>
  </si>
  <si>
    <t>차번_송암2리-남면방면</t>
  </si>
  <si>
    <t>차량방범_송암2리-고정1</t>
  </si>
  <si>
    <t>차량방범_송암2리-고정2</t>
  </si>
  <si>
    <t>차번_시목-소원방면</t>
  </si>
  <si>
    <t>차번_시목-원북방면</t>
  </si>
  <si>
    <t>평천1리-기업도시방면</t>
  </si>
  <si>
    <t>평천1리-태고방면</t>
  </si>
  <si>
    <t>태안읍 남문리 630-4</t>
  </si>
  <si>
    <t>태안읍 남문리 796</t>
  </si>
  <si>
    <t>태안읍 남문리 156-3</t>
  </si>
  <si>
    <t>근흥면 정죽리 1298-7</t>
  </si>
  <si>
    <t>고남면 고남리 1862-4</t>
  </si>
  <si>
    <t>태안읍 송암리 342-2</t>
  </si>
  <si>
    <t>소원면 소근리 338-1</t>
  </si>
  <si>
    <t>태안읍 평천리 394-2</t>
  </si>
  <si>
    <t>태안읍-2020-23-Y-CC-01</t>
  </si>
  <si>
    <t>태안읍-2020-23-Y-CC-02</t>
  </si>
  <si>
    <t>태안읍-2020-23-Y-CC-03</t>
  </si>
  <si>
    <t>태안읍-2020-23-Y-CC-04</t>
  </si>
  <si>
    <t>태안읍-2020-24-Y-CC-01</t>
  </si>
  <si>
    <t>태안읍-2020-24-Y-CC-02</t>
  </si>
  <si>
    <t>태안읍-2020-24-Y-CC-03</t>
  </si>
  <si>
    <t>태안읍-2020-24-Y-CC-04</t>
  </si>
  <si>
    <t>태안읍-2020-24-Y-CC-05</t>
  </si>
  <si>
    <t>태안읍-2020-24-Y-CC-06</t>
  </si>
  <si>
    <t>태안읍-2020-24-Y-CC-07</t>
  </si>
  <si>
    <t>태안읍-2020-24-Y-CC-08</t>
  </si>
  <si>
    <t>태안읍-2020-24-Y-CC-09</t>
  </si>
  <si>
    <t>태안읍-2020-24-Y-CC-10</t>
  </si>
  <si>
    <t>태안읍-2020-24-Y-CC-11</t>
  </si>
  <si>
    <t>태안읍-2020-24-Y-CC-12</t>
  </si>
  <si>
    <t>태안읍-2020-24-Y-CC-13</t>
  </si>
  <si>
    <t>태안읍-2020-24-Y-CC-14</t>
  </si>
  <si>
    <t>태안읍-2020-24-Y-CC-15</t>
  </si>
  <si>
    <t>태안읍-2020-24-Y-CC-16</t>
  </si>
  <si>
    <t>태안읍-2020-24-Y-CC-17</t>
  </si>
  <si>
    <t>태안읍-2020-24-Y-CC-18</t>
  </si>
  <si>
    <t>태안읍-2020-24-Y-CC-19</t>
  </si>
  <si>
    <t>태안읍-2020-24-Y-CC-20</t>
  </si>
  <si>
    <t>태안읍-2020-24-Y-CC-21</t>
  </si>
  <si>
    <t>근흥면-2020-07-Y-CC-01</t>
  </si>
  <si>
    <t>고남면-2020-01-Y-CC-01</t>
  </si>
  <si>
    <t>고남면-2020-01-Y-CC-02</t>
  </si>
  <si>
    <t>고남면-2020-01-Y-CC-03</t>
  </si>
  <si>
    <t>고남면-2020-01-Y-CC-04</t>
  </si>
  <si>
    <t>고남면-2020-01-Y-CC-05</t>
  </si>
  <si>
    <t>태안읍-2020-25-Y-CC-01</t>
  </si>
  <si>
    <t>태안읍-2020-25-Y-CC-02</t>
  </si>
  <si>
    <t>태안읍-2020-25-Y-CC-03</t>
  </si>
  <si>
    <t>태안읍-2020-25-Y-CC-04</t>
  </si>
  <si>
    <t>소원면-2020-03-Y-CC-01</t>
  </si>
  <si>
    <t>소원면-2020-03-Y-CC-02</t>
  </si>
  <si>
    <t>태안읍-2020-26-Y-CC-01</t>
  </si>
  <si>
    <t>태안읍-2020-26-Y-CC-02</t>
  </si>
  <si>
    <t>정죽리</t>
    <phoneticPr fontId="23" type="noConversion"/>
  </si>
  <si>
    <t>송암리</t>
  </si>
  <si>
    <t>소근리</t>
    <phoneticPr fontId="23" type="noConversion"/>
  </si>
  <si>
    <t>630-4</t>
    <phoneticPr fontId="23" type="noConversion"/>
  </si>
  <si>
    <t>796</t>
  </si>
  <si>
    <t>156-3</t>
  </si>
  <si>
    <t>1298-7</t>
  </si>
  <si>
    <t>1862-4</t>
  </si>
  <si>
    <t>342-2</t>
  </si>
  <si>
    <t>338-1</t>
  </si>
  <si>
    <t>394-2</t>
  </si>
  <si>
    <t>RW-SM7000</t>
  </si>
  <si>
    <t>비전정보통신</t>
  </si>
  <si>
    <t>고정형</t>
  </si>
  <si>
    <t>고정형(일부회전)</t>
  </si>
  <si>
    <t>회전형</t>
  </si>
  <si>
    <t>36.75123</t>
  </si>
  <si>
    <t>126.296737</t>
  </si>
  <si>
    <t>36.679734</t>
  </si>
  <si>
    <t>126.152290</t>
  </si>
  <si>
    <t>36.414837</t>
  </si>
  <si>
    <t>126.397134</t>
  </si>
  <si>
    <t>2020. 12월 현재</t>
    <phoneticPr fontId="23" type="noConversion"/>
  </si>
  <si>
    <t>도시교통과</t>
  </si>
  <si>
    <t>해양산업과</t>
  </si>
  <si>
    <t>기획예산담당관</t>
    <phoneticPr fontId="23" type="noConversion"/>
  </si>
  <si>
    <t>전략사업담당관</t>
    <phoneticPr fontId="23" type="noConversion"/>
  </si>
  <si>
    <t>행정지원과</t>
    <phoneticPr fontId="23" type="noConversion"/>
  </si>
  <si>
    <t>안전총괄과</t>
    <phoneticPr fontId="23" type="noConversion"/>
  </si>
  <si>
    <t>민원봉사과</t>
    <phoneticPr fontId="23" type="noConversion"/>
  </si>
  <si>
    <t>복지증진과</t>
    <phoneticPr fontId="23" type="noConversion"/>
  </si>
  <si>
    <t>가족정책과</t>
    <phoneticPr fontId="23" type="noConversion"/>
  </si>
  <si>
    <t>재무과</t>
    <phoneticPr fontId="23" type="noConversion"/>
  </si>
  <si>
    <t>관광진흥과</t>
    <phoneticPr fontId="23" type="noConversion"/>
  </si>
  <si>
    <t>문화예술과</t>
    <phoneticPr fontId="23" type="noConversion"/>
  </si>
  <si>
    <t>교육체육과</t>
    <phoneticPr fontId="23" type="noConversion"/>
  </si>
  <si>
    <t>신속민원처리과</t>
    <phoneticPr fontId="23" type="noConversion"/>
  </si>
  <si>
    <t>주민공동체과</t>
    <phoneticPr fontId="23" type="noConversion"/>
  </si>
  <si>
    <t>농정과</t>
    <phoneticPr fontId="23" type="noConversion"/>
  </si>
  <si>
    <t>환경산림과</t>
    <phoneticPr fontId="23" type="noConversion"/>
  </si>
  <si>
    <t>경제진흥과</t>
    <phoneticPr fontId="23" type="noConversion"/>
  </si>
  <si>
    <t>수산과</t>
    <phoneticPr fontId="23" type="noConversion"/>
  </si>
  <si>
    <t>해양산업과</t>
    <phoneticPr fontId="23" type="noConversion"/>
  </si>
  <si>
    <t>건설과</t>
    <phoneticPr fontId="23" type="noConversion"/>
  </si>
  <si>
    <t>도시교통과</t>
    <phoneticPr fontId="23" type="noConversion"/>
  </si>
  <si>
    <t>의회사무과</t>
    <phoneticPr fontId="23" type="noConversion"/>
  </si>
  <si>
    <t>보건의료원</t>
    <phoneticPr fontId="23" type="noConversion"/>
  </si>
  <si>
    <t>농업기술센터</t>
    <phoneticPr fontId="23" type="noConversion"/>
  </si>
  <si>
    <t>상하수도센터</t>
    <phoneticPr fontId="23" type="noConversion"/>
  </si>
  <si>
    <t>환경관리센터</t>
    <phoneticPr fontId="23" type="noConversion"/>
  </si>
  <si>
    <t>태안읍</t>
    <phoneticPr fontId="23" type="noConversion"/>
  </si>
  <si>
    <t>안면읍</t>
    <phoneticPr fontId="23" type="noConversion"/>
  </si>
  <si>
    <t>고남면</t>
    <phoneticPr fontId="23" type="noConversion"/>
  </si>
  <si>
    <t>남면</t>
    <phoneticPr fontId="23" type="noConversion"/>
  </si>
  <si>
    <t>근흥면</t>
    <phoneticPr fontId="23" type="noConversion"/>
  </si>
  <si>
    <t>소원면</t>
    <phoneticPr fontId="23" type="noConversion"/>
  </si>
  <si>
    <t>원북면</t>
    <phoneticPr fontId="23" type="noConversion"/>
  </si>
  <si>
    <t>이원면</t>
    <phoneticPr fontId="23" type="noConversion"/>
  </si>
  <si>
    <t>도시교통과</t>
    <phoneticPr fontId="23" type="noConversion"/>
  </si>
  <si>
    <t>행정지원과</t>
    <phoneticPr fontId="23" type="noConversion"/>
  </si>
  <si>
    <t>연계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</si>
</sst>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5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General&quot;년도&quot;"/>
    <numFmt numFmtId="178" formatCode="0_);[Red]\(0\)"/>
    <numFmt numFmtId="179" formatCode="0_ "/>
    <numFmt numFmtId="180" formatCode="#,##0.0"/>
    <numFmt numFmtId="181" formatCode="#,##0.000"/>
    <numFmt numFmtId="182" formatCode="#"/>
    <numFmt numFmtId="183" formatCode="#,##0_);\(#,##0\)"/>
    <numFmt numFmtId="184" formatCode="_ * #,##0_ ;_ * &quot;₩&quot;&quot;₩&quot;&quot;₩&quot;&quot;₩&quot;&quot;₩&quot;&quot;₩&quot;\-#,##0_ ;_ * &quot;-&quot;_ ;_ @_ "/>
    <numFmt numFmtId="185" formatCode="m/d/yy"/>
    <numFmt numFmtId="18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#,##0.00;[Red]&quot;-&quot;#,##0.00"/>
    <numFmt numFmtId="188" formatCode="#,##0.0_);\(#,##0.0\)"/>
    <numFmt numFmtId="189" formatCode="mm&quot;월&quot;\ dd&quot;일&quot;"/>
    <numFmt numFmtId="190" formatCode="0.0%;\(0.0%\)"/>
    <numFmt numFmtId="191" formatCode="&quot;₩&quot;\ #,###,"/>
    <numFmt numFmtId="19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3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194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5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6" formatCode="_ * #,##0_ ;_ * &quot;₩&quot;&quot;₩&quot;&quot;₩&quot;&quot;₩&quot;\-#,##0_ ;_ * &quot;-&quot;_ ;_ @_ "/>
    <numFmt numFmtId="197" formatCode="_ * #,##0.00_ ;_ * &quot;₩&quot;&quot;₩&quot;&quot;₩&quot;&quot;₩&quot;&quot;₩&quot;&quot;₩&quot;&quot;₩&quot;&quot;₩&quot;&quot;₩&quot;&quot;₩&quot;&quot;₩&quot;\-#,##0.00_ ;_ * &quot;-&quot;??_ ;_ @_ "/>
    <numFmt numFmtId="198" formatCode="_ &quot;₩&quot;* #,##0.00_ ;_ &quot;₩&quot;* &quot;₩&quot;&quot;₩&quot;&quot;₩&quot;&quot;₩&quot;&quot;₩&quot;&quot;₩&quot;&quot;₩&quot;&quot;₩&quot;\-#,##0.00_ ;_ &quot;₩&quot;* &quot;-&quot;??_ ;_ @_ "/>
    <numFmt numFmtId="199" formatCode="_ * #,##0_ ;_ * &quot;₩&quot;&quot;₩&quot;&quot;₩&quot;&quot;₩&quot;&quot;₩&quot;&quot;₩&quot;&quot;₩&quot;&quot;₩&quot;&quot;₩&quot;&quot;₩&quot;\-#,##0_ ;_ * &quot;-&quot;_ ;_ @_ "/>
    <numFmt numFmtId="200" formatCode="&quot;₩&quot;\!\$#\!\,##0_);[Red]&quot;₩&quot;\!\(&quot;₩&quot;\!\$#\!\,##0&quot;₩&quot;\!\)"/>
    <numFmt numFmtId="201" formatCode="0\!.0000000000000000"/>
    <numFmt numFmtId="202" formatCode="&quot;$&quot;#\!\,##0\!.00_);[Red]&quot;₩&quot;\!\(&quot;$&quot;#\!\,##0\!.00&quot;₩&quot;\!\)"/>
    <numFmt numFmtId="203" formatCode="0.0"/>
    <numFmt numFmtId="204" formatCode="_-* #,##0.0_-;\-* #,##0.0_-;_-* &quot;-&quot;??_-;_-@_-"/>
    <numFmt numFmtId="205" formatCode="_-* #,##0_-;\-* #,##0_-;_-* &quot;-&quot;??_-;_-@_-"/>
    <numFmt numFmtId="206" formatCode="#.00"/>
    <numFmt numFmtId="207" formatCode="#."/>
    <numFmt numFmtId="208" formatCode="_ * #,##0_ ;_ * \-#,##0_ ;_ * &quot;-&quot;_ ;_ @_ "/>
    <numFmt numFmtId="209" formatCode="_-* #,##0.0_-;&quot;₩&quot;\!\-* #,##0.0_-;_-* &quot;-&quot;_-;_-@_-"/>
    <numFmt numFmtId="210" formatCode="#,##0;&quot;-&quot;#,##0"/>
    <numFmt numFmtId="211" formatCode="&quot;₩&quot;#,##0.00;&quot;₩&quot;\-#,##0.00"/>
    <numFmt numFmtId="212" formatCode="_-&quot;$&quot;* #,##0_-;\-&quot;$&quot;* #,##0_-;_-&quot;$&quot;* &quot;-&quot;_-;_-@_-"/>
    <numFmt numFmtId="213" formatCode="&quot;$&quot;#,##0.00;[Red]\-&quot;$&quot;#,##0.00"/>
    <numFmt numFmtId="214" formatCode="&quot;$&quot;#,##0.00_);\(&quot;$&quot;#,##0.00\)"/>
    <numFmt numFmtId="215" formatCode="_ &quot;₩&quot;* #,##0_ ;_ &quot;₩&quot;* \-#,##0_ ;_ &quot;₩&quot;* &quot;-&quot;_ ;_ @_ "/>
    <numFmt numFmtId="216" formatCode="_ &quot;₩&quot;* #,##0.00_ ;_ &quot;₩&quot;* \-#,##0.00_ ;_ &quot;₩&quot;* &quot;-&quot;??_ ;_ @_ "/>
    <numFmt numFmtId="217" formatCode="%#.00"/>
    <numFmt numFmtId="218" formatCode="_ * #,##0.00_ ;_ * \-#,##0.00_ ;_ * &quot;-&quot;??_ ;_ @_ "/>
    <numFmt numFmtId="219" formatCode="#,##0."/>
    <numFmt numFmtId="220" formatCode="_(* #,##0.0000_);_(* \(#,##0.0000\);_(* &quot;-&quot;??_);_(@_)"/>
    <numFmt numFmtId="221" formatCode="0.00000&quot;  &quot;"/>
    <numFmt numFmtId="222" formatCode="###0;[Red]\-###0"/>
    <numFmt numFmtId="223" formatCode="_-* #,##0.00\ &quot;$&quot;_-;\-* #,##0.00\ &quot;$&quot;_-;_-* &quot;-&quot;??\ &quot;$&quot;_-;_-@_-"/>
    <numFmt numFmtId="224" formatCode="_-* #,##0\ &quot;F&quot;_-;\-* #,##0\ &quot;F&quot;_-;_-* &quot;-&quot;\ &quot;F&quot;_-;_-@_-"/>
    <numFmt numFmtId="225" formatCode="_(&quot;$&quot;* #,##0_);_(&quot;$&quot;* \(#,##0\);_(&quot;$&quot;* &quot;-&quot;_);_(@_)"/>
    <numFmt numFmtId="226" formatCode="&quot;$&quot;#,##0_);[Red]\(&quot;$&quot;#,##0\)"/>
    <numFmt numFmtId="227" formatCode="\$#,##0.00"/>
    <numFmt numFmtId="228" formatCode="#,###.##"/>
    <numFmt numFmtId="229" formatCode="\$#,##0\ ;\(\$#,##0\)"/>
    <numFmt numFmtId="230" formatCode="m\o\n\th\ d\,\ yyyy"/>
    <numFmt numFmtId="231" formatCode="&quot;$&quot;#,##0.00;;"/>
    <numFmt numFmtId="232" formatCode="#\ &quot;EA&quot;"/>
    <numFmt numFmtId="233" formatCode="\$#.00"/>
    <numFmt numFmtId="234" formatCode="\$#."/>
    <numFmt numFmtId="235" formatCode="_-[$€-2]* #,##0.00_-;\-[$€-2]* #,##0.00_-;_-[$€-2]* &quot;-&quot;??_-"/>
    <numFmt numFmtId="236" formatCode="#,##0.0000;[Red]\-#,##0.0000"/>
    <numFmt numFmtId="237" formatCode="&quot;$&quot;#,##0.00_);[Red]\(&quot;$&quot;#,##0.00\)"/>
    <numFmt numFmtId="238" formatCode="&quot;Fr.&quot;\ #,##0;[Red]&quot;Fr.&quot;\ \-#,##0"/>
    <numFmt numFmtId="239" formatCode="&quot;Fr.&quot;\ #,##0.00;[Red]&quot;Fr.&quot;\ \-#,##0.00"/>
    <numFmt numFmtId="240" formatCode="_ * #,##0.00_ ;_ * &quot;₩&quot;\-#,##0.00_ ;_ * &quot;-&quot;??_ ;_ @_ "/>
    <numFmt numFmtId="241" formatCode="&quot;NO.&quot;#,##0"/>
    <numFmt numFmtId="242" formatCode="&quot;$&quot;#,##0.00"/>
    <numFmt numFmtId="243" formatCode="mmm\.yy"/>
    <numFmt numFmtId="244" formatCode="&quot;STA.&quot;\ #\+#00.00"/>
    <numFmt numFmtId="245" formatCode="&quot;T=&quot;0&quot;cm&quot;"/>
    <numFmt numFmtId="246" formatCode="#,##0.00000000;[Red]\-#,##0.00000000"/>
    <numFmt numFmtId="247" formatCode="#,##0.000000000;[Red]\-#,##0.000000000"/>
    <numFmt numFmtId="248" formatCode="0.00\ &quot;TON&quot;"/>
    <numFmt numFmtId="249" formatCode="#,##0\ &quot;DM&quot;;[Red]\-#,##0\ &quot;DM&quot;"/>
    <numFmt numFmtId="250" formatCode="#,##0.00\ &quot;DM&quot;;[Red]\-#,##0.00\ &quot;DM&quot;"/>
    <numFmt numFmtId="251" formatCode="&quot;Φ&quot;\ #"/>
    <numFmt numFmtId="252" formatCode="#,##0;[Red]#,##0"/>
    <numFmt numFmtId="253" formatCode="0.00\ &quot;㎡&quot;"/>
    <numFmt numFmtId="254" formatCode="_(&quot;RM&quot;* #,##0.00_);_(&quot;RM&quot;* \(#,##0.00\);_(&quot;RM&quot;* &quot;-&quot;??_);_(@_)"/>
    <numFmt numFmtId="255" formatCode="&quot;US$&quot;#,##0_);\(&quot;US$&quot;#,##0\)"/>
    <numFmt numFmtId="256" formatCode="0_);\(0\)"/>
    <numFmt numFmtId="257" formatCode="0.0%"/>
    <numFmt numFmtId="258" formatCode="?/?#"/>
    <numFmt numFmtId="259" formatCode="000.000"/>
    <numFmt numFmtId="260" formatCode="#,##0;\-#,##0.00"/>
    <numFmt numFmtId="261" formatCode="#\!\,##0;&quot;₩&quot;\!\-#\!\,##0\!.00"/>
    <numFmt numFmtId="262" formatCode="&quot;?#,##0.00;\-&quot;&quot;?&quot;#,##0.00"/>
    <numFmt numFmtId="263" formatCode="0.0000"/>
    <numFmt numFmtId="264" formatCode="_ &quot;₩&quot;* #,##0_ ;_ &quot;₩&quot;* &quot;₩&quot;&quot;₩&quot;&quot;₩&quot;&quot;₩&quot;&quot;₩&quot;\-#,##0_ ;_ &quot;₩&quot;* &quot;-&quot;_ ;_ @_ "/>
    <numFmt numFmtId="265" formatCode="0.0000000"/>
    <numFmt numFmtId="266" formatCode="_ &quot;₩&quot;* #,##0.00_ ;_ &quot;₩&quot;* &quot;₩&quot;&quot;₩&quot;&quot;₩&quot;&quot;₩&quot;&quot;₩&quot;&quot;₩&quot;&quot;₩&quot;&quot;₩&quot;&quot;₩&quot;\-#,##0.00_ ;_ &quot;₩&quot;* &quot;-&quot;??_ ;_ @_ "/>
    <numFmt numFmtId="267" formatCode="_ &quot;₩&quot;* #,##0.00_ ;_ &quot;₩&quot;* &quot;₩&quot;&quot;₩&quot;&quot;₩&quot;&quot;₩&quot;&quot;₩&quot;\-#,##0.00_ ;_ &quot;₩&quot;* &quot;-&quot;??_ ;_ @_ "/>
    <numFmt numFmtId="268" formatCode="&quot;₩&quot;#,##0.00;&quot;₩&quot;&quot;₩&quot;&quot;₩&quot;&quot;₩&quot;&quot;₩&quot;&quot;₩&quot;\-#,##0.00"/>
    <numFmt numFmtId="269" formatCode="###&quot;m&quot;"/>
    <numFmt numFmtId="270" formatCode="&quot;₩&quot;#,##0.00;&quot;₩&quot;&quot;₩&quot;\-#,##0.00"/>
    <numFmt numFmtId="271" formatCode="0.000"/>
    <numFmt numFmtId="272" formatCode="_ &quot;₩&quot;* #,##0.00_ ;_ &quot;₩&quot;* &quot;₩&quot;\-#,##0.00_ ;_ &quot;₩&quot;* &quot;-&quot;??_ ;_ @_ "/>
    <numFmt numFmtId="273" formatCode="&quot;₩&quot;#,##0.00;&quot;₩&quot;&quot;₩&quot;&quot;₩&quot;&quot;₩&quot;&quot;₩&quot;\-#,##0.00"/>
    <numFmt numFmtId="274" formatCode="#,##0\ &quot;F&quot;;[Red]\-#,##0\ &quot;F&quot;"/>
    <numFmt numFmtId="275" formatCode="#,##0.00000"/>
    <numFmt numFmtId="276" formatCode="_ * #,##0.00_ ;_ * \-#,##0.00_ ;_ * &quot;-&quot;_ ;_ @_ "/>
    <numFmt numFmtId="277" formatCode="0.000000"/>
    <numFmt numFmtId="278" formatCode="&quot;$&quot;#,##0.0"/>
    <numFmt numFmtId="279" formatCode="_ &quot;₩&quot;* #,##0_ ;_ &quot;₩&quot;* &quot;₩&quot;&quot;₩&quot;&quot;₩&quot;\-#,##0_ ;_ &quot;₩&quot;* &quot;-&quot;_ ;_ @_ "/>
    <numFmt numFmtId="2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81" formatCode="#,##0.00&quot;?_);[Red]\(#,##0.00&quot;&quot;?&quot;\)"/>
    <numFmt numFmtId="282" formatCode="&quot;₩&quot;#,##0.00;&quot;₩&quot;&quot;₩&quot;&quot;₩&quot;&quot;₩&quot;&quot;₩&quot;&quot;₩&quot;&quot;₩&quot;&quot;₩&quot;&quot;₩&quot;&quot;₩&quot;&quot;₩&quot;&quot;₩&quot;&quot;₩&quot;\-#,##0.00"/>
    <numFmt numFmtId="283" formatCode="_ * #,##0.00_ ;_ * &quot;₩&quot;&quot;₩&quot;&quot;₩&quot;&quot;₩&quot;\-#,##0.00_ ;_ * &quot;-&quot;??_ ;_ @_ "/>
    <numFmt numFmtId="284" formatCode="0.00\ &quot;㎥&quot;"/>
    <numFmt numFmtId="285" formatCode="&quot;US$&quot;#,##0_);[Red]\(&quot;US$&quot;#,##0\)"/>
    <numFmt numFmtId="286" formatCode="#,##0.00_ "/>
    <numFmt numFmtId="287" formatCode="General&quot;%&quot;"/>
  </numFmts>
  <fonts count="18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바탕체"/>
      <family val="1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color indexed="24"/>
      <name val="바탕체"/>
      <family val="1"/>
      <charset val="129"/>
    </font>
    <font>
      <sz val="10"/>
      <name val="Helv"/>
      <family val="2"/>
    </font>
    <font>
      <sz val="10"/>
      <name val="Times New Roman"/>
      <family val="1"/>
    </font>
    <font>
      <sz val="10"/>
      <name val="굴림체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6"/>
      <name val="굴림"/>
      <family val="3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9"/>
      <name val="굴림체"/>
      <family val="3"/>
      <charset val="129"/>
    </font>
    <font>
      <sz val="10"/>
      <color indexed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0"/>
      <name val="μ¸¿o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μ¸¿o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9"/>
      <name val="Arial"/>
      <family val="2"/>
    </font>
    <font>
      <b/>
      <sz val="12"/>
      <name val="바탕체"/>
      <family val="1"/>
      <charset val="129"/>
    </font>
    <font>
      <sz val="13"/>
      <name val="신그래픽"/>
      <family val="1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b/>
      <sz val="9"/>
      <name val="Helv"/>
      <family val="2"/>
    </font>
    <font>
      <sz val="10"/>
      <name val="돋움체"/>
      <family val="3"/>
      <charset val="129"/>
    </font>
    <font>
      <sz val="10"/>
      <color indexed="8"/>
      <name val="Arial"/>
      <family val="2"/>
    </font>
    <font>
      <sz val="9"/>
      <name val="돋움"/>
      <family val="3"/>
      <charset val="129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sz val="10"/>
      <name val="Univers (WN)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b/>
      <sz val="24"/>
      <name val="Arial"/>
      <family val="2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9.5"/>
      <name val="돋움"/>
      <family val="3"/>
      <charset val="129"/>
    </font>
    <font>
      <sz val="11"/>
      <color indexed="20"/>
      <name val="맑은 고딕"/>
      <family val="3"/>
      <charset val="129"/>
    </font>
    <font>
      <b/>
      <sz val="11"/>
      <name val="바탕"/>
      <family val="1"/>
      <charset val="129"/>
    </font>
    <font>
      <u/>
      <sz val="9"/>
      <color indexed="36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sz val="10"/>
      <name val="한양신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견고딕"/>
      <family val="1"/>
      <charset val="129"/>
    </font>
    <font>
      <sz val="12"/>
      <color indexed="8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0"/>
      <color indexed="10"/>
      <name val="돋움체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6"/>
      <name val="굴림체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12"/>
      <name val="맑은 고딕"/>
      <family val="3"/>
      <charset val="129"/>
    </font>
    <font>
      <b/>
      <sz val="24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4"/>
      <color indexed="12"/>
      <name val="맑은 고딕"/>
      <family val="3"/>
      <charset val="129"/>
    </font>
    <font>
      <b/>
      <sz val="14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12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0"/>
      <color rgb="FF0000CC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rgb="FF0000CC"/>
      <name val="맑은 고딕"/>
      <family val="3"/>
      <charset val="129"/>
    </font>
    <font>
      <sz val="11"/>
      <name val="맑은 고딕"/>
      <family val="3"/>
      <charset val="129"/>
    </font>
    <font>
      <sz val="16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6"/>
      <color rgb="FF0000CC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0000CC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sz val="12"/>
      <name val="뼻뮝"/>
      <family val="1"/>
      <charset val="129"/>
    </font>
    <font>
      <sz val="10"/>
      <name val="한양신명조"/>
      <family val="1"/>
      <charset val="129"/>
    </font>
    <font>
      <u/>
      <sz val="11"/>
      <color theme="1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28"/>
      <name val="맑은 고딕"/>
      <family val="3"/>
      <charset val="129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63377788628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543">
    <xf numFmtId="0" fontId="0" fillId="0" borderId="0">
      <alignment vertical="center"/>
    </xf>
    <xf numFmtId="0" fontId="29" fillId="0" borderId="0"/>
    <xf numFmtId="0" fontId="30" fillId="0" borderId="1">
      <alignment horizontal="center"/>
    </xf>
    <xf numFmtId="0" fontId="31" fillId="0" borderId="0">
      <alignment vertical="center"/>
    </xf>
    <xf numFmtId="0" fontId="29" fillId="0" borderId="2">
      <alignment horizontal="centerContinuous" vertical="center"/>
    </xf>
    <xf numFmtId="3" fontId="32" fillId="0" borderId="0">
      <alignment vertical="center"/>
    </xf>
    <xf numFmtId="180" fontId="32" fillId="0" borderId="0">
      <alignment vertical="center"/>
    </xf>
    <xf numFmtId="4" fontId="32" fillId="0" borderId="0">
      <alignment vertical="center"/>
    </xf>
    <xf numFmtId="181" fontId="32" fillId="0" borderId="0">
      <alignment vertical="center"/>
    </xf>
    <xf numFmtId="3" fontId="33" fillId="0" borderId="3"/>
    <xf numFmtId="182" fontId="34" fillId="0" borderId="2">
      <alignment horizontal="centerContinuous" vertical="center"/>
    </xf>
    <xf numFmtId="183" fontId="35" fillId="0" borderId="2">
      <alignment horizontal="centerContinuous" vertical="center"/>
    </xf>
    <xf numFmtId="184" fontId="32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4" fontId="32" fillId="0" borderId="2">
      <alignment horizontal="centerContinuous" vertical="center"/>
    </xf>
    <xf numFmtId="184" fontId="32" fillId="0" borderId="2">
      <alignment horizontal="centerContinuous" vertical="center"/>
    </xf>
    <xf numFmtId="186" fontId="32" fillId="0" borderId="2">
      <alignment horizontal="centerContinuous" vertical="center"/>
    </xf>
    <xf numFmtId="187" fontId="35" fillId="0" borderId="2">
      <alignment horizontal="centerContinuous" vertical="center"/>
    </xf>
    <xf numFmtId="187" fontId="35" fillId="0" borderId="2">
      <alignment horizontal="centerContinuous" vertical="center"/>
    </xf>
    <xf numFmtId="182" fontId="34" fillId="0" borderId="2">
      <alignment horizontal="centerContinuous" vertical="center"/>
    </xf>
    <xf numFmtId="182" fontId="32" fillId="0" borderId="0">
      <alignment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8" fontId="35" fillId="0" borderId="0">
      <alignment horizontal="centerContinuous" vertical="center"/>
    </xf>
    <xf numFmtId="188" fontId="35" fillId="0" borderId="0">
      <alignment horizontal="centerContinuous" vertical="center"/>
    </xf>
    <xf numFmtId="189" fontId="35" fillId="0" borderId="0">
      <alignment horizontal="centerContinuous" vertical="center"/>
    </xf>
    <xf numFmtId="190" fontId="35" fillId="0" borderId="0">
      <alignment horizontal="centerContinuous" vertical="center"/>
    </xf>
    <xf numFmtId="190" fontId="35" fillId="0" borderId="0">
      <alignment horizontal="centerContinuous" vertical="center"/>
    </xf>
    <xf numFmtId="189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192" fontId="32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3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93" fontId="32" fillId="0" borderId="0">
      <alignment horizontal="centerContinuous" vertical="center"/>
    </xf>
    <xf numFmtId="194" fontId="32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2" fontId="34" fillId="0" borderId="0">
      <alignment horizontal="centerContinuous" vertical="center"/>
    </xf>
    <xf numFmtId="194" fontId="32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5" fontId="32" fillId="0" borderId="0">
      <alignment horizontal="centerContinuous" vertical="center"/>
    </xf>
    <xf numFmtId="182" fontId="34" fillId="0" borderId="2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8" fontId="35" fillId="0" borderId="0">
      <alignment horizontal="centerContinuous" vertical="center"/>
    </xf>
    <xf numFmtId="188" fontId="35" fillId="0" borderId="0">
      <alignment horizontal="centerContinuous" vertical="center"/>
    </xf>
    <xf numFmtId="189" fontId="35" fillId="0" borderId="0">
      <alignment horizontal="centerContinuous" vertical="center"/>
    </xf>
    <xf numFmtId="190" fontId="35" fillId="0" borderId="0">
      <alignment horizontal="centerContinuous" vertical="center"/>
    </xf>
    <xf numFmtId="190" fontId="35" fillId="0" borderId="0">
      <alignment horizontal="centerContinuous" vertical="center"/>
    </xf>
    <xf numFmtId="189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192" fontId="32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3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93" fontId="32" fillId="0" borderId="0">
      <alignment horizontal="centerContinuous" vertical="center"/>
    </xf>
    <xf numFmtId="194" fontId="32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2" fontId="34" fillId="0" borderId="0">
      <alignment horizontal="centerContinuous" vertical="center"/>
    </xf>
    <xf numFmtId="194" fontId="32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5" fontId="32" fillId="0" borderId="0">
      <alignment horizontal="centerContinuous" vertical="center"/>
    </xf>
    <xf numFmtId="0" fontId="34" fillId="0" borderId="2">
      <alignment horizontal="centerContinuous" vertical="center"/>
    </xf>
    <xf numFmtId="188" fontId="35" fillId="0" borderId="2">
      <alignment horizontal="centerContinuous" vertical="center"/>
    </xf>
    <xf numFmtId="188" fontId="35" fillId="0" borderId="2">
      <alignment horizontal="centerContinuous" vertical="center"/>
    </xf>
    <xf numFmtId="189" fontId="35" fillId="0" borderId="2">
      <alignment horizontal="centerContinuous" vertical="center"/>
    </xf>
    <xf numFmtId="190" fontId="35" fillId="0" borderId="2">
      <alignment horizontal="centerContinuous" vertical="center"/>
    </xf>
    <xf numFmtId="190" fontId="35" fillId="0" borderId="2">
      <alignment horizontal="centerContinuous" vertical="center"/>
    </xf>
    <xf numFmtId="189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2" fontId="32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3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193" fontId="32" fillId="0" borderId="2">
      <alignment horizontal="centerContinuous" vertical="center"/>
    </xf>
    <xf numFmtId="194" fontId="32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182" fontId="34" fillId="0" borderId="2">
      <alignment horizontal="centerContinuous" vertical="center"/>
    </xf>
    <xf numFmtId="194" fontId="32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95" fontId="32" fillId="0" borderId="2">
      <alignment horizontal="centerContinuous" vertical="center"/>
    </xf>
    <xf numFmtId="0" fontId="34" fillId="0" borderId="2">
      <alignment horizontal="centerContinuous" vertical="center"/>
    </xf>
    <xf numFmtId="189" fontId="35" fillId="0" borderId="2">
      <alignment horizontal="centerContinuous" vertical="center"/>
    </xf>
    <xf numFmtId="190" fontId="35" fillId="0" borderId="2">
      <alignment horizontal="centerContinuous" vertical="center"/>
    </xf>
    <xf numFmtId="190" fontId="35" fillId="0" borderId="2">
      <alignment horizontal="centerContinuous" vertical="center"/>
    </xf>
    <xf numFmtId="189" fontId="35" fillId="0" borderId="2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3" fontId="34" fillId="0" borderId="2">
      <alignment horizontal="centerContinuous" vertical="center"/>
    </xf>
    <xf numFmtId="37" fontId="34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182" fontId="34" fillId="0" borderId="2">
      <alignment horizontal="centerContinuous" vertical="center"/>
    </xf>
    <xf numFmtId="183" fontId="35" fillId="0" borderId="2">
      <alignment horizontal="centerContinuous" vertical="center"/>
    </xf>
    <xf numFmtId="184" fontId="32" fillId="0" borderId="2">
      <alignment horizontal="centerContinuous" vertical="center"/>
    </xf>
    <xf numFmtId="3" fontId="34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3" fontId="35" fillId="0" borderId="2">
      <alignment horizontal="centerContinuous" vertical="center"/>
    </xf>
    <xf numFmtId="184" fontId="32" fillId="0" borderId="2">
      <alignment horizontal="centerContinuous" vertical="center"/>
    </xf>
    <xf numFmtId="184" fontId="32" fillId="0" borderId="2">
      <alignment horizontal="centerContinuous" vertical="center"/>
    </xf>
    <xf numFmtId="186" fontId="32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87" fontId="35" fillId="0" borderId="2">
      <alignment horizontal="centerContinuous" vertical="center"/>
    </xf>
    <xf numFmtId="187" fontId="35" fillId="0" borderId="2">
      <alignment horizontal="centerContinuous"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192" fontId="32" fillId="0" borderId="2">
      <alignment horizontal="centerContinuous" vertical="center"/>
    </xf>
    <xf numFmtId="182" fontId="32" fillId="0" borderId="0">
      <alignment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3" fontId="35" fillId="0" borderId="0">
      <alignment horizontal="centerContinuous" vertical="center"/>
    </xf>
    <xf numFmtId="0" fontId="34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97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98" fontId="32" fillId="0" borderId="2">
      <alignment horizontal="centerContinuous" vertical="center"/>
    </xf>
    <xf numFmtId="3" fontId="34" fillId="0" borderId="0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3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93" fontId="32" fillId="0" borderId="2">
      <alignment horizontal="centerContinuous" vertical="center"/>
    </xf>
    <xf numFmtId="194" fontId="32" fillId="0" borderId="2">
      <alignment horizontal="centerContinuous" vertical="center"/>
    </xf>
    <xf numFmtId="0" fontId="34" fillId="0" borderId="2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94" fontId="32" fillId="0" borderId="2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0" fontId="34" fillId="0" borderId="2">
      <alignment horizontal="centerContinuous" vertical="center"/>
    </xf>
    <xf numFmtId="0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0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0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82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0" fontId="29" fillId="0" borderId="2">
      <alignment horizontal="centerContinuous" vertical="center"/>
    </xf>
    <xf numFmtId="183" fontId="35" fillId="0" borderId="2">
      <alignment horizontal="centerContinuous" vertical="center"/>
    </xf>
    <xf numFmtId="184" fontId="32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4" fontId="32" fillId="0" borderId="2">
      <alignment horizontal="centerContinuous" vertical="center"/>
    </xf>
    <xf numFmtId="184" fontId="32" fillId="0" borderId="2">
      <alignment horizontal="centerContinuous" vertical="center"/>
    </xf>
    <xf numFmtId="186" fontId="32" fillId="0" borderId="2">
      <alignment horizontal="centerContinuous" vertical="center"/>
    </xf>
    <xf numFmtId="187" fontId="35" fillId="0" borderId="2">
      <alignment horizontal="centerContinuous" vertical="center"/>
    </xf>
    <xf numFmtId="187" fontId="35" fillId="0" borderId="2">
      <alignment horizontal="centerContinuous" vertical="center"/>
    </xf>
    <xf numFmtId="182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95" fontId="32" fillId="0" borderId="2">
      <alignment horizontal="centerContinuous" vertical="center"/>
    </xf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1" fontId="22" fillId="0" borderId="0" applyNumberFormat="0" applyFont="0" applyFill="0" applyBorder="0" applyAlignment="0" applyProtection="0"/>
    <xf numFmtId="202" fontId="22" fillId="0" borderId="0" applyNumberFormat="0" applyFont="0" applyFill="0" applyBorder="0" applyAlignment="0" applyProtection="0"/>
    <xf numFmtId="201" fontId="22" fillId="0" borderId="0" applyNumberFormat="0" applyFont="0" applyFill="0" applyBorder="0" applyAlignment="0" applyProtection="0"/>
    <xf numFmtId="202" fontId="22" fillId="0" borderId="0" applyNumberFormat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3" fontId="22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8" fillId="0" borderId="0"/>
    <xf numFmtId="0" fontId="39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30" fillId="0" borderId="0"/>
    <xf numFmtId="0" fontId="30" fillId="0" borderId="0"/>
    <xf numFmtId="0" fontId="32" fillId="0" borderId="0"/>
    <xf numFmtId="0" fontId="32" fillId="0" borderId="0"/>
    <xf numFmtId="0" fontId="41" fillId="0" borderId="0"/>
    <xf numFmtId="0" fontId="38" fillId="0" borderId="0"/>
    <xf numFmtId="0" fontId="42" fillId="0" borderId="0" applyFont="0" applyFill="0" applyBorder="0" applyAlignment="0" applyProtection="0"/>
    <xf numFmtId="0" fontId="32" fillId="0" borderId="0"/>
    <xf numFmtId="0" fontId="32" fillId="0" borderId="0"/>
    <xf numFmtId="0" fontId="38" fillId="0" borderId="0"/>
    <xf numFmtId="0" fontId="42" fillId="0" borderId="0" applyFont="0" applyFill="0" applyBorder="0" applyAlignment="0" applyProtection="0"/>
    <xf numFmtId="0" fontId="32" fillId="0" borderId="0"/>
    <xf numFmtId="0" fontId="42" fillId="0" borderId="0" applyFont="0" applyFill="0" applyBorder="0" applyAlignment="0" applyProtection="0"/>
    <xf numFmtId="0" fontId="32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8" fillId="0" borderId="0"/>
    <xf numFmtId="0" fontId="40" fillId="0" borderId="0"/>
    <xf numFmtId="0" fontId="42" fillId="0" borderId="0" applyFont="0" applyFill="0" applyBorder="0" applyAlignment="0" applyProtection="0"/>
    <xf numFmtId="0" fontId="38" fillId="0" borderId="0"/>
    <xf numFmtId="0" fontId="40" fillId="0" borderId="0"/>
    <xf numFmtId="0" fontId="4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2" fillId="0" borderId="0"/>
    <xf numFmtId="0" fontId="42" fillId="0" borderId="0" applyFont="0" applyFill="0" applyBorder="0" applyAlignment="0" applyProtection="0"/>
    <xf numFmtId="0" fontId="40" fillId="0" borderId="0"/>
    <xf numFmtId="0" fontId="38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2" fillId="0" borderId="0"/>
    <xf numFmtId="0" fontId="32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0" fontId="40" fillId="0" borderId="0"/>
    <xf numFmtId="0" fontId="38" fillId="0" borderId="0"/>
    <xf numFmtId="0" fontId="32" fillId="0" borderId="0"/>
    <xf numFmtId="0" fontId="40" fillId="0" borderId="0"/>
    <xf numFmtId="0" fontId="38" fillId="0" borderId="0"/>
    <xf numFmtId="0" fontId="38" fillId="0" borderId="0"/>
    <xf numFmtId="0" fontId="42" fillId="0" borderId="0" applyFont="0" applyFill="0" applyBorder="0" applyAlignment="0" applyProtection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 applyFont="0" applyFill="0" applyBorder="0" applyAlignment="0" applyProtection="0"/>
    <xf numFmtId="0" fontId="32" fillId="0" borderId="0"/>
    <xf numFmtId="0" fontId="32" fillId="0" borderId="0"/>
    <xf numFmtId="0" fontId="40" fillId="0" borderId="0"/>
    <xf numFmtId="0" fontId="40" fillId="0" borderId="0"/>
    <xf numFmtId="0" fontId="42" fillId="0" borderId="0" applyFont="0" applyFill="0" applyBorder="0" applyAlignment="0" applyProtection="0"/>
    <xf numFmtId="0" fontId="32" fillId="0" borderId="0"/>
    <xf numFmtId="0" fontId="38" fillId="0" borderId="0"/>
    <xf numFmtId="0" fontId="30" fillId="0" borderId="0"/>
    <xf numFmtId="0" fontId="41" fillId="0" borderId="0"/>
    <xf numFmtId="0" fontId="4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8" fillId="0" borderId="0"/>
    <xf numFmtId="0" fontId="30" fillId="0" borderId="0"/>
    <xf numFmtId="0" fontId="32" fillId="0" borderId="0"/>
    <xf numFmtId="0" fontId="32" fillId="0" borderId="0"/>
    <xf numFmtId="0" fontId="42" fillId="0" borderId="0" applyFont="0" applyFill="0" applyBorder="0" applyAlignment="0" applyProtection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2" fillId="0" borderId="0"/>
    <xf numFmtId="0" fontId="32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0" fillId="0" borderId="0"/>
    <xf numFmtId="0" fontId="41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0" fillId="0" borderId="0"/>
    <xf numFmtId="0" fontId="38" fillId="0" borderId="0"/>
    <xf numFmtId="0" fontId="30" fillId="0" borderId="0"/>
    <xf numFmtId="0" fontId="38" fillId="0" borderId="0"/>
    <xf numFmtId="0" fontId="30" fillId="0" borderId="0"/>
    <xf numFmtId="0" fontId="41" fillId="0" borderId="0"/>
    <xf numFmtId="0" fontId="38" fillId="0" borderId="0"/>
    <xf numFmtId="0" fontId="38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42" fillId="0" borderId="0" applyFont="0" applyFill="0" applyBorder="0" applyAlignment="0" applyProtection="0"/>
    <xf numFmtId="0" fontId="38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8" fillId="0" borderId="0"/>
    <xf numFmtId="0" fontId="38" fillId="0" borderId="0"/>
    <xf numFmtId="0" fontId="32" fillId="0" borderId="0"/>
    <xf numFmtId="0" fontId="38" fillId="0" borderId="0"/>
    <xf numFmtId="0" fontId="43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4" fillId="0" borderId="0"/>
    <xf numFmtId="189" fontId="22" fillId="0" borderId="0" applyFont="0" applyFill="0" applyBorder="0" applyProtection="0">
      <alignment vertical="center"/>
    </xf>
    <xf numFmtId="9" fontId="38" fillId="2" borderId="0"/>
    <xf numFmtId="41" fontId="45" fillId="0" borderId="4" applyBorder="0">
      <alignment horizontal="center" vertical="center"/>
    </xf>
    <xf numFmtId="204" fontId="22" fillId="0" borderId="0">
      <alignment vertical="center"/>
    </xf>
    <xf numFmtId="205" fontId="22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206" fontId="43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38" fillId="0" borderId="0"/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8" fontId="47" fillId="0" borderId="3">
      <alignment vertical="center"/>
    </xf>
    <xf numFmtId="9" fontId="29" fillId="0" borderId="0">
      <alignment vertical="center"/>
    </xf>
    <xf numFmtId="3" fontId="33" fillId="0" borderId="3"/>
    <xf numFmtId="0" fontId="29" fillId="0" borderId="0">
      <alignment vertical="center"/>
    </xf>
    <xf numFmtId="3" fontId="33" fillId="0" borderId="3"/>
    <xf numFmtId="10" fontId="29" fillId="0" borderId="0">
      <alignment vertical="center"/>
    </xf>
    <xf numFmtId="0" fontId="29" fillId="0" borderId="0">
      <alignment vertical="center"/>
    </xf>
    <xf numFmtId="209" fontId="22" fillId="0" borderId="0">
      <alignment vertical="center"/>
    </xf>
    <xf numFmtId="210" fontId="32" fillId="0" borderId="0">
      <alignment vertical="center"/>
    </xf>
    <xf numFmtId="0" fontId="48" fillId="3" borderId="5" applyNumberFormat="0" applyFill="0" applyBorder="0">
      <alignment horizontal="center" vertical="center"/>
    </xf>
    <xf numFmtId="0" fontId="42" fillId="0" borderId="3">
      <alignment horizontal="left" vertical="center" indent="1"/>
    </xf>
    <xf numFmtId="38" fontId="49" fillId="0" borderId="6" applyNumberFormat="0">
      <alignment horizontal="left" vertical="center"/>
    </xf>
    <xf numFmtId="0" fontId="50" fillId="0" borderId="0">
      <alignment horizontal="center" vertical="center"/>
    </xf>
    <xf numFmtId="0" fontId="38" fillId="0" borderId="0" applyNumberFormat="0" applyFill="0" applyBorder="0" applyAlignment="0" applyProtection="0"/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32" fillId="0" borderId="7">
      <alignment horizontal="center"/>
    </xf>
    <xf numFmtId="0" fontId="5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3" fillId="0" borderId="0">
      <protection locked="0"/>
    </xf>
    <xf numFmtId="0" fontId="5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0" fillId="0" borderId="8" applyProtection="0">
      <alignment horizontal="left" vertical="center" wrapText="1"/>
    </xf>
    <xf numFmtId="212" fontId="38" fillId="0" borderId="0" applyFont="0" applyFill="0" applyBorder="0" applyAlignment="0" applyProtection="0"/>
    <xf numFmtId="213" fontId="40" fillId="0" borderId="0" applyFont="0" applyFill="0" applyBorder="0" applyAlignment="0" applyProtection="0"/>
    <xf numFmtId="214" fontId="36" fillId="18" borderId="9">
      <alignment horizontal="center" vertical="center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54" fillId="0" borderId="0" applyFont="0" applyFill="0" applyBorder="0" applyAlignment="0" applyProtection="0"/>
    <xf numFmtId="215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5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6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6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217" fontId="43" fillId="0" borderId="0">
      <protection locked="0"/>
    </xf>
    <xf numFmtId="0" fontId="30" fillId="0" borderId="0"/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56" fillId="0" borderId="0" applyFont="0" applyFill="0" applyBorder="0" applyAlignment="0" applyProtection="0"/>
    <xf numFmtId="208" fontId="5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2" fillId="0" borderId="0" applyFont="0" applyFill="0" applyBorder="0" applyAlignment="0" applyProtection="0"/>
    <xf numFmtId="208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8" fontId="55" fillId="0" borderId="0" applyFont="0" applyFill="0" applyBorder="0" applyAlignment="0" applyProtection="0"/>
    <xf numFmtId="218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42" fillId="0" borderId="0" applyFont="0" applyFill="0" applyBorder="0" applyAlignment="0" applyProtection="0"/>
    <xf numFmtId="218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4" fontId="43" fillId="0" borderId="0">
      <protection locked="0"/>
    </xf>
    <xf numFmtId="219" fontId="43" fillId="0" borderId="0">
      <protection locked="0"/>
    </xf>
    <xf numFmtId="0" fontId="22" fillId="0" borderId="0" applyFont="0" applyFill="0" applyBorder="0" applyAlignment="0" applyProtection="0"/>
    <xf numFmtId="0" fontId="38" fillId="0" borderId="0"/>
    <xf numFmtId="0" fontId="38" fillId="19" borderId="0" applyBorder="0" applyAlignment="0" applyProtection="0"/>
    <xf numFmtId="0" fontId="57" fillId="0" borderId="0"/>
    <xf numFmtId="49" fontId="58" fillId="20" borderId="0" applyBorder="0">
      <alignment horizontal="right"/>
    </xf>
    <xf numFmtId="0" fontId="59" fillId="0" borderId="0"/>
    <xf numFmtId="0" fontId="59" fillId="0" borderId="0"/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60" fillId="0" borderId="0"/>
    <xf numFmtId="0" fontId="55" fillId="0" borderId="0"/>
    <xf numFmtId="0" fontId="54" fillId="0" borderId="0"/>
    <xf numFmtId="0" fontId="59" fillId="0" borderId="0"/>
    <xf numFmtId="0" fontId="59" fillId="0" borderId="0"/>
    <xf numFmtId="0" fontId="55" fillId="0" borderId="0"/>
    <xf numFmtId="0" fontId="61" fillId="0" borderId="0"/>
    <xf numFmtId="0" fontId="55" fillId="0" borderId="0"/>
    <xf numFmtId="0" fontId="59" fillId="0" borderId="0" applyNumberFormat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38" fillId="0" borderId="0"/>
    <xf numFmtId="0" fontId="62" fillId="0" borderId="0"/>
    <xf numFmtId="0" fontId="63" fillId="0" borderId="0"/>
    <xf numFmtId="0" fontId="22" fillId="0" borderId="0" applyFill="0" applyBorder="0" applyAlignment="0"/>
    <xf numFmtId="188" fontId="40" fillId="0" borderId="0" applyFill="0" applyBorder="0" applyAlignment="0"/>
    <xf numFmtId="220" fontId="40" fillId="0" borderId="0" applyFill="0" applyBorder="0" applyAlignment="0"/>
    <xf numFmtId="221" fontId="38" fillId="0" borderId="0" applyFill="0" applyBorder="0" applyAlignment="0"/>
    <xf numFmtId="222" fontId="38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0" fontId="6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43" fillId="0" borderId="10">
      <protection locked="0"/>
    </xf>
    <xf numFmtId="3" fontId="66" fillId="0" borderId="0">
      <alignment horizontal="center"/>
    </xf>
    <xf numFmtId="0" fontId="58" fillId="21" borderId="3">
      <alignment horizontal="center"/>
    </xf>
    <xf numFmtId="0" fontId="67" fillId="22" borderId="11" applyNumberFormat="0" applyBorder="0" applyAlignment="0">
      <alignment horizontal="left" wrapText="1"/>
    </xf>
    <xf numFmtId="208" fontId="68" fillId="0" borderId="0" applyFont="0" applyFill="0" applyBorder="0" applyAlignment="0" applyProtection="0"/>
    <xf numFmtId="4" fontId="43" fillId="0" borderId="0">
      <protection locked="0"/>
    </xf>
    <xf numFmtId="38" fontId="38" fillId="0" borderId="0" applyFont="0" applyFill="0" applyBorder="0" applyAlignment="0" applyProtection="0"/>
    <xf numFmtId="223" fontId="4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69" fillId="0" borderId="0"/>
    <xf numFmtId="43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57" fillId="20" borderId="0"/>
    <xf numFmtId="0" fontId="70" fillId="20" borderId="0" applyNumberFormat="0" applyFill="0" applyBorder="0"/>
    <xf numFmtId="0" fontId="71" fillId="20" borderId="0" applyNumberFormat="0" applyFill="0" applyBorder="0"/>
    <xf numFmtId="0" fontId="72" fillId="20" borderId="0" applyNumberFormat="0" applyFill="0" applyBorder="0"/>
    <xf numFmtId="0" fontId="73" fillId="0" borderId="0" applyNumberFormat="0" applyAlignment="0">
      <alignment horizontal="left"/>
    </xf>
    <xf numFmtId="0" fontId="74" fillId="21" borderId="12" applyFont="0" applyBorder="0">
      <alignment horizontal="centerContinuous" vertical="center"/>
    </xf>
    <xf numFmtId="224" fontId="3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>
      <protection locked="0"/>
    </xf>
    <xf numFmtId="225" fontId="38" fillId="0" borderId="0" applyFont="0" applyFill="0" applyBorder="0" applyAlignment="0" applyProtection="0"/>
    <xf numFmtId="226" fontId="38" fillId="0" borderId="0" applyFont="0" applyFill="0" applyBorder="0" applyAlignment="0" applyProtection="0"/>
    <xf numFmtId="188" fontId="40" fillId="0" borderId="0" applyFont="0" applyFill="0" applyBorder="0" applyAlignment="0" applyProtection="0"/>
    <xf numFmtId="227" fontId="75" fillId="0" borderId="3" applyFill="0" applyBorder="0" applyAlignment="0"/>
    <xf numFmtId="228" fontId="22" fillId="0" borderId="0" applyFont="0" applyFill="0" applyBorder="0" applyAlignment="0" applyProtection="0"/>
    <xf numFmtId="229" fontId="38" fillId="0" borderId="0" applyFont="0" applyFill="0" applyBorder="0" applyAlignment="0" applyProtection="0"/>
    <xf numFmtId="0" fontId="76" fillId="0" borderId="0"/>
    <xf numFmtId="0" fontId="38" fillId="0" borderId="0"/>
    <xf numFmtId="0" fontId="38" fillId="0" borderId="0" applyFont="0" applyFill="0" applyBorder="0" applyAlignment="0" applyProtection="0"/>
    <xf numFmtId="14" fontId="77" fillId="0" borderId="0" applyFill="0" applyBorder="0" applyAlignment="0"/>
    <xf numFmtId="230" fontId="43" fillId="0" borderId="0">
      <protection locked="0"/>
    </xf>
    <xf numFmtId="37" fontId="29" fillId="0" borderId="3">
      <alignment horizontal="center" vertical="distributed"/>
    </xf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38" fillId="23" borderId="13" applyBorder="0"/>
    <xf numFmtId="231" fontId="38" fillId="23" borderId="14" applyBorder="0">
      <alignment horizontal="center"/>
    </xf>
    <xf numFmtId="0" fontId="69" fillId="0" borderId="0"/>
    <xf numFmtId="232" fontId="78" fillId="0" borderId="0" applyFont="0" applyBorder="0" applyAlignment="0">
      <alignment vertical="center"/>
    </xf>
    <xf numFmtId="233" fontId="43" fillId="0" borderId="0">
      <protection locked="0"/>
    </xf>
    <xf numFmtId="234" fontId="43" fillId="0" borderId="0">
      <protection locked="0"/>
    </xf>
    <xf numFmtId="223" fontId="40" fillId="0" borderId="0" applyFill="0" applyBorder="0" applyAlignment="0"/>
    <xf numFmtId="188" fontId="40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0" fontId="79" fillId="0" borderId="0" applyNumberFormat="0" applyAlignment="0">
      <alignment horizontal="left"/>
    </xf>
    <xf numFmtId="235" fontId="22" fillId="0" borderId="0" applyFon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80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0" fontId="80" fillId="0" borderId="0">
      <protection locked="0"/>
    </xf>
    <xf numFmtId="0" fontId="81" fillId="20" borderId="0"/>
    <xf numFmtId="2" fontId="38" fillId="0" borderId="0" applyFont="0" applyFill="0" applyBorder="0" applyAlignment="0" applyProtection="0"/>
    <xf numFmtId="38" fontId="81" fillId="20" borderId="0" applyNumberFormat="0" applyBorder="0" applyAlignment="0" applyProtection="0"/>
    <xf numFmtId="0" fontId="82" fillId="0" borderId="0" applyAlignment="0">
      <alignment horizontal="right"/>
    </xf>
    <xf numFmtId="0" fontId="83" fillId="0" borderId="0"/>
    <xf numFmtId="0" fontId="84" fillId="0" borderId="0"/>
    <xf numFmtId="0" fontId="85" fillId="0" borderId="0">
      <alignment horizontal="left"/>
    </xf>
    <xf numFmtId="0" fontId="86" fillId="0" borderId="15" applyNumberFormat="0" applyAlignment="0" applyProtection="0">
      <alignment horizontal="left" vertical="center"/>
    </xf>
    <xf numFmtId="0" fontId="86" fillId="0" borderId="16">
      <alignment horizontal="left" vertical="center"/>
    </xf>
    <xf numFmtId="0" fontId="87" fillId="24" borderId="4" applyBorder="0" applyAlignment="0"/>
    <xf numFmtId="0" fontId="8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9" fillId="20" borderId="0" applyNumberFormat="0" applyFill="0" applyBorder="0"/>
    <xf numFmtId="236" fontId="36" fillId="0" borderId="0">
      <protection locked="0"/>
    </xf>
    <xf numFmtId="236" fontId="36" fillId="0" borderId="0">
      <protection locked="0"/>
    </xf>
    <xf numFmtId="12" fontId="38" fillId="19" borderId="17" applyNumberFormat="0" applyBorder="0" applyAlignment="0" applyProtection="0">
      <alignment horizontal="center"/>
    </xf>
    <xf numFmtId="0" fontId="90" fillId="0" borderId="0" applyNumberFormat="0" applyFill="0" applyBorder="0" applyAlignment="0" applyProtection="0"/>
    <xf numFmtId="0" fontId="91" fillId="0" borderId="18" applyNumberFormat="0" applyFill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38" fillId="25" borderId="19" applyBorder="0">
      <protection locked="0"/>
    </xf>
    <xf numFmtId="10" fontId="81" fillId="23" borderId="3" applyNumberFormat="0" applyBorder="0" applyAlignment="0" applyProtection="0"/>
    <xf numFmtId="231" fontId="38" fillId="25" borderId="20" applyBorder="0">
      <alignment horizontal="center"/>
      <protection locked="0"/>
    </xf>
    <xf numFmtId="12" fontId="38" fillId="25" borderId="20" applyBorder="0">
      <alignment horizontal="center"/>
      <protection locked="0"/>
    </xf>
    <xf numFmtId="0" fontId="83" fillId="25" borderId="21">
      <alignment horizontal="center" vertical="center"/>
      <protection locked="0"/>
    </xf>
    <xf numFmtId="237" fontId="81" fillId="23" borderId="0" applyBorder="0">
      <protection locked="0"/>
    </xf>
    <xf numFmtId="15" fontId="81" fillId="23" borderId="0" applyBorder="0">
      <protection locked="0"/>
    </xf>
    <xf numFmtId="49" fontId="81" fillId="23" borderId="0" applyBorder="0">
      <protection locked="0"/>
    </xf>
    <xf numFmtId="49" fontId="81" fillId="23" borderId="22" applyNumberFormat="0" applyBorder="0"/>
    <xf numFmtId="0" fontId="57" fillId="23" borderId="20" applyBorder="0">
      <alignment horizontal="left"/>
    </xf>
    <xf numFmtId="0" fontId="57" fillId="25" borderId="0">
      <alignment horizontal="left"/>
    </xf>
    <xf numFmtId="223" fontId="40" fillId="0" borderId="0" applyFill="0" applyBorder="0" applyAlignment="0"/>
    <xf numFmtId="188" fontId="40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93" fillId="0" borderId="23"/>
    <xf numFmtId="238" fontId="30" fillId="0" borderId="0" applyFont="0" applyFill="0" applyBorder="0" applyAlignment="0" applyProtection="0"/>
    <xf numFmtId="239" fontId="30" fillId="0" borderId="0" applyFont="0" applyFill="0" applyBorder="0" applyAlignment="0" applyProtection="0"/>
    <xf numFmtId="240" fontId="35" fillId="0" borderId="0">
      <alignment horizontal="right" vertical="center"/>
    </xf>
    <xf numFmtId="37" fontId="94" fillId="0" borderId="0"/>
    <xf numFmtId="0" fontId="32" fillId="0" borderId="0">
      <alignment horizontal="center" vertical="center"/>
    </xf>
    <xf numFmtId="241" fontId="32" fillId="0" borderId="0">
      <alignment horizontal="right" vertical="center"/>
    </xf>
    <xf numFmtId="0" fontId="3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32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" fontId="40" fillId="0" borderId="0" applyFont="0" applyFill="0" applyBorder="0" applyAlignment="0" applyProtection="0"/>
    <xf numFmtId="0" fontId="38" fillId="0" borderId="0"/>
    <xf numFmtId="0" fontId="41" fillId="0" borderId="0"/>
    <xf numFmtId="242" fontId="83" fillId="23" borderId="21">
      <alignment horizontal="center"/>
    </xf>
    <xf numFmtId="0" fontId="38" fillId="20" borderId="20" applyBorder="0">
      <alignment horizontal="center"/>
      <protection locked="0"/>
    </xf>
    <xf numFmtId="0" fontId="22" fillId="0" borderId="0">
      <protection locked="0"/>
    </xf>
    <xf numFmtId="222" fontId="38" fillId="0" borderId="0" applyFont="0" applyFill="0" applyBorder="0" applyAlignment="0" applyProtection="0"/>
    <xf numFmtId="243" fontId="38" fillId="0" borderId="0" applyFont="0" applyFill="0" applyBorder="0" applyAlignment="0" applyProtection="0"/>
    <xf numFmtId="10" fontId="38" fillId="0" borderId="0" applyFont="0" applyFill="0" applyBorder="0" applyAlignment="0" applyProtection="0"/>
    <xf numFmtId="217" fontId="43" fillId="0" borderId="0">
      <protection locked="0"/>
    </xf>
    <xf numFmtId="223" fontId="40" fillId="0" borderId="0" applyFill="0" applyBorder="0" applyAlignment="0"/>
    <xf numFmtId="188" fontId="40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0" fontId="96" fillId="20" borderId="0" applyNumberFormat="0">
      <alignment vertical="center"/>
    </xf>
    <xf numFmtId="0" fontId="97" fillId="20" borderId="0"/>
    <xf numFmtId="0" fontId="41" fillId="0" borderId="0"/>
    <xf numFmtId="0" fontId="98" fillId="20" borderId="0"/>
    <xf numFmtId="0" fontId="41" fillId="0" borderId="0"/>
    <xf numFmtId="242" fontId="38" fillId="0" borderId="0"/>
    <xf numFmtId="30" fontId="99" fillId="0" borderId="0" applyNumberFormat="0" applyFill="0" applyBorder="0" applyAlignment="0" applyProtection="0">
      <alignment horizontal="left"/>
    </xf>
    <xf numFmtId="49" fontId="100" fillId="20" borderId="0" applyBorder="0">
      <alignment horizontal="centerContinuous"/>
    </xf>
    <xf numFmtId="0" fontId="32" fillId="0" borderId="0"/>
    <xf numFmtId="0" fontId="30" fillId="0" borderId="0"/>
    <xf numFmtId="244" fontId="78" fillId="0" borderId="0" applyFont="0" applyBorder="0">
      <alignment vertical="center"/>
    </xf>
    <xf numFmtId="0" fontId="101" fillId="0" borderId="0">
      <alignment horizontal="center" vertical="center"/>
    </xf>
    <xf numFmtId="0" fontId="102" fillId="0" borderId="0"/>
    <xf numFmtId="0" fontId="93" fillId="0" borderId="0"/>
    <xf numFmtId="0" fontId="103" fillId="20" borderId="0" applyProtection="0">
      <alignment horizontal="centerContinuous" vertical="center"/>
      <protection hidden="1"/>
    </xf>
    <xf numFmtId="40" fontId="104" fillId="0" borderId="0" applyBorder="0">
      <alignment horizontal="right"/>
    </xf>
    <xf numFmtId="0" fontId="38" fillId="20" borderId="20" applyBorder="0">
      <alignment horizontal="center"/>
    </xf>
    <xf numFmtId="0" fontId="38" fillId="20" borderId="20" applyBorder="0">
      <alignment horizontal="center"/>
    </xf>
    <xf numFmtId="245" fontId="78" fillId="0" borderId="0">
      <alignment vertical="center"/>
    </xf>
    <xf numFmtId="49" fontId="77" fillId="0" borderId="0" applyFill="0" applyBorder="0" applyAlignment="0"/>
    <xf numFmtId="246" fontId="38" fillId="0" borderId="0" applyFill="0" applyBorder="0" applyAlignment="0"/>
    <xf numFmtId="247" fontId="38" fillId="0" borderId="0" applyFill="0" applyBorder="0" applyAlignment="0"/>
    <xf numFmtId="0" fontId="38" fillId="0" borderId="0"/>
    <xf numFmtId="49" fontId="105" fillId="0" borderId="0" applyFill="0" applyBorder="0" applyProtection="0">
      <alignment horizontal="centerContinuous" vertical="center"/>
    </xf>
    <xf numFmtId="0" fontId="106" fillId="0" borderId="0" applyFill="0" applyBorder="0" applyProtection="0">
      <alignment horizontal="centerContinuous" vertical="center"/>
    </xf>
    <xf numFmtId="0" fontId="36" fillId="19" borderId="0" applyFill="0" applyBorder="0" applyProtection="0">
      <alignment horizontal="center" vertical="center"/>
    </xf>
    <xf numFmtId="0" fontId="107" fillId="20" borderId="16">
      <alignment vertical="center"/>
    </xf>
    <xf numFmtId="0" fontId="108" fillId="0" borderId="0"/>
    <xf numFmtId="248" fontId="78" fillId="0" borderId="0" applyFont="0" applyBorder="0">
      <alignment vertical="center"/>
    </xf>
    <xf numFmtId="0" fontId="38" fillId="0" borderId="10" applyNumberFormat="0" applyFont="0" applyFill="0" applyAlignment="0" applyProtection="0"/>
    <xf numFmtId="237" fontId="58" fillId="20" borderId="0"/>
    <xf numFmtId="49" fontId="109" fillId="20" borderId="0" applyBorder="0">
      <alignment horizontal="right"/>
    </xf>
    <xf numFmtId="0" fontId="110" fillId="0" borderId="7">
      <alignment horizontal="left"/>
    </xf>
    <xf numFmtId="37" fontId="81" fillId="26" borderId="0" applyNumberFormat="0" applyBorder="0" applyAlignment="0" applyProtection="0"/>
    <xf numFmtId="37" fontId="81" fillId="0" borderId="0"/>
    <xf numFmtId="3" fontId="111" fillId="0" borderId="18" applyProtection="0"/>
    <xf numFmtId="249" fontId="30" fillId="0" borderId="0" applyFont="0" applyFill="0" applyBorder="0" applyAlignment="0" applyProtection="0"/>
    <xf numFmtId="250" fontId="30" fillId="0" borderId="0" applyFont="0" applyFill="0" applyBorder="0" applyAlignment="0" applyProtection="0"/>
    <xf numFmtId="0" fontId="112" fillId="0" borderId="0" applyNumberFormat="0" applyFill="0" applyBorder="0" applyAlignment="0" applyProtection="0">
      <alignment vertical="top"/>
      <protection locked="0"/>
    </xf>
    <xf numFmtId="251" fontId="78" fillId="0" borderId="0" applyFont="0" applyBorder="0" applyAlignment="0">
      <alignment vertical="center"/>
    </xf>
    <xf numFmtId="0" fontId="42" fillId="0" borderId="3">
      <alignment horizontal="left" vertical="center" indent="2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4" fillId="31" borderId="24" applyNumberFormat="0" applyAlignment="0" applyProtection="0">
      <alignment vertical="center"/>
    </xf>
    <xf numFmtId="0" fontId="32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115" fillId="0" borderId="0" applyBorder="0" applyAlignment="0"/>
    <xf numFmtId="0" fontId="115" fillId="0" borderId="25" applyBorder="0" applyAlignment="0">
      <alignment horizontal="center"/>
    </xf>
    <xf numFmtId="0" fontId="115" fillId="0" borderId="26"/>
    <xf numFmtId="0" fontId="1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 applyNumberFormat="0" applyFill="0" applyBorder="0" applyAlignment="0">
      <alignment horizontal="left"/>
    </xf>
    <xf numFmtId="252" fontId="117" fillId="0" borderId="8">
      <alignment horizontal="right" vertical="center"/>
    </xf>
    <xf numFmtId="0" fontId="118" fillId="5" borderId="0" applyNumberFormat="0" applyBorder="0" applyAlignment="0" applyProtection="0">
      <alignment vertical="center"/>
    </xf>
    <xf numFmtId="0" fontId="43" fillId="0" borderId="0">
      <protection locked="0"/>
    </xf>
    <xf numFmtId="0" fontId="28" fillId="0" borderId="0">
      <alignment vertical="center"/>
    </xf>
    <xf numFmtId="0" fontId="119" fillId="0" borderId="27">
      <alignment vertical="center"/>
    </xf>
    <xf numFmtId="0" fontId="66" fillId="0" borderId="0" applyFont="0" applyAlignment="0">
      <alignment horizontal="left"/>
    </xf>
    <xf numFmtId="0" fontId="32" fillId="32" borderId="0">
      <alignment horizontal="left"/>
    </xf>
    <xf numFmtId="0" fontId="24" fillId="0" borderId="8">
      <alignment horizontal="center" vertical="center"/>
    </xf>
    <xf numFmtId="0" fontId="43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35" fillId="0" borderId="0">
      <alignment horizontal="right"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08" fontId="42" fillId="0" borderId="28">
      <alignment vertical="center"/>
    </xf>
    <xf numFmtId="0" fontId="22" fillId="33" borderId="19" applyNumberFormat="0" applyFont="0" applyAlignment="0" applyProtection="0">
      <alignment vertical="center"/>
    </xf>
    <xf numFmtId="253" fontId="78" fillId="0" borderId="0" applyFont="0" applyBorder="0">
      <alignment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76" fillId="0" borderId="0" applyNumberFormat="0" applyFont="0" applyFill="0" applyBorder="0" applyProtection="0">
      <alignment horizontal="distributed" vertical="center" justifyLastLine="1"/>
    </xf>
    <xf numFmtId="9" fontId="22" fillId="0" borderId="0" applyFont="0" applyFill="0" applyBorder="0" applyAlignment="0" applyProtection="0">
      <alignment vertical="center"/>
    </xf>
    <xf numFmtId="254" fontId="32" fillId="0" borderId="0" applyFont="0" applyFill="0" applyBorder="0" applyProtection="0">
      <alignment horizontal="center" vertical="center"/>
    </xf>
    <xf numFmtId="255" fontId="32" fillId="0" borderId="0" applyFont="0" applyFill="0" applyBorder="0" applyProtection="0">
      <alignment horizontal="center" vertical="center"/>
    </xf>
    <xf numFmtId="9" fontId="50" fillId="19" borderId="0" applyFill="0" applyBorder="0" applyProtection="0">
      <alignment horizontal="right"/>
    </xf>
    <xf numFmtId="10" fontId="50" fillId="0" borderId="0" applyFill="0" applyBorder="0" applyProtection="0">
      <alignment horizontal="right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256" fontId="22" fillId="0" borderId="0" applyFont="0" applyFill="0" applyBorder="0" applyAlignment="0" applyProtection="0"/>
    <xf numFmtId="257" fontId="76" fillId="0" borderId="0" applyFont="0" applyFill="0" applyBorder="0" applyAlignment="0" applyProtection="0"/>
    <xf numFmtId="0" fontId="121" fillId="34" borderId="0" applyNumberFormat="0" applyBorder="0" applyAlignment="0" applyProtection="0">
      <alignment vertical="center"/>
    </xf>
    <xf numFmtId="258" fontId="122" fillId="0" borderId="29" applyFont="0" applyFill="0" applyAlignment="0" applyProtection="0">
      <alignment horizontal="center" vertical="center"/>
    </xf>
    <xf numFmtId="0" fontId="123" fillId="0" borderId="0"/>
    <xf numFmtId="0" fontId="76" fillId="0" borderId="0" applyNumberFormat="0" applyFont="0" applyFill="0" applyBorder="0" applyProtection="0">
      <alignment horizontal="centerContinuous" vertical="center"/>
    </xf>
    <xf numFmtId="0" fontId="24" fillId="0" borderId="4" applyNumberFormat="0" applyBorder="0" applyAlignment="0"/>
    <xf numFmtId="176" fontId="124" fillId="0" borderId="8">
      <alignment vertical="center"/>
    </xf>
    <xf numFmtId="3" fontId="76" fillId="0" borderId="3"/>
    <xf numFmtId="0" fontId="76" fillId="0" borderId="3"/>
    <xf numFmtId="3" fontId="76" fillId="0" borderId="30"/>
    <xf numFmtId="3" fontId="76" fillId="0" borderId="31"/>
    <xf numFmtId="0" fontId="125" fillId="0" borderId="3"/>
    <xf numFmtId="0" fontId="126" fillId="0" borderId="0">
      <alignment horizontal="center"/>
    </xf>
    <xf numFmtId="0" fontId="68" fillId="0" borderId="32">
      <alignment horizontal="center"/>
    </xf>
    <xf numFmtId="0" fontId="127" fillId="0" borderId="0" applyNumberFormat="0" applyFill="0" applyBorder="0" applyAlignment="0" applyProtection="0">
      <alignment vertical="center"/>
    </xf>
    <xf numFmtId="0" fontId="128" fillId="35" borderId="33" applyNumberFormat="0" applyAlignment="0" applyProtection="0">
      <alignment vertical="center"/>
    </xf>
    <xf numFmtId="3" fontId="129" fillId="0" borderId="0">
      <alignment vertical="center" wrapText="1"/>
    </xf>
    <xf numFmtId="3" fontId="130" fillId="0" borderId="0">
      <alignment vertical="center" wrapText="1"/>
    </xf>
    <xf numFmtId="0" fontId="24" fillId="0" borderId="8">
      <alignment horizontal="center" vertical="center"/>
    </xf>
    <xf numFmtId="0" fontId="13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49" fillId="0" borderId="0" applyFont="0" applyFill="0" applyBorder="0" applyAlignment="0" applyProtection="0">
      <alignment vertical="center"/>
    </xf>
    <xf numFmtId="41" fontId="15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38" fillId="0" borderId="0"/>
    <xf numFmtId="0" fontId="32" fillId="0" borderId="0"/>
    <xf numFmtId="0" fontId="32" fillId="0" borderId="0"/>
    <xf numFmtId="0" fontId="27" fillId="0" borderId="0"/>
    <xf numFmtId="0" fontId="32" fillId="0" borderId="0"/>
    <xf numFmtId="0" fontId="36" fillId="0" borderId="0"/>
    <xf numFmtId="0" fontId="32" fillId="0" borderId="0"/>
    <xf numFmtId="3" fontId="32" fillId="0" borderId="0"/>
    <xf numFmtId="3" fontId="32" fillId="0" borderId="0"/>
    <xf numFmtId="0" fontId="32" fillId="0" borderId="0"/>
    <xf numFmtId="3" fontId="32" fillId="0" borderId="0"/>
    <xf numFmtId="0" fontId="32" fillId="0" borderId="0"/>
    <xf numFmtId="0" fontId="40" fillId="0" borderId="0"/>
    <xf numFmtId="0" fontId="32" fillId="0" borderId="0"/>
    <xf numFmtId="0" fontId="32" fillId="0" borderId="0"/>
    <xf numFmtId="3" fontId="32" fillId="0" borderId="0"/>
    <xf numFmtId="3" fontId="32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3" fontId="32" fillId="0" borderId="0"/>
    <xf numFmtId="3" fontId="32" fillId="0" borderId="0"/>
    <xf numFmtId="0" fontId="32" fillId="0" borderId="0"/>
    <xf numFmtId="3" fontId="32" fillId="0" borderId="0"/>
    <xf numFmtId="0" fontId="41" fillId="0" borderId="0"/>
    <xf numFmtId="0" fontId="40" fillId="0" borderId="0"/>
    <xf numFmtId="0" fontId="32" fillId="0" borderId="0"/>
    <xf numFmtId="0" fontId="32" fillId="0" borderId="0"/>
    <xf numFmtId="0" fontId="32" fillId="0" borderId="0"/>
    <xf numFmtId="3" fontId="32" fillId="0" borderId="0"/>
    <xf numFmtId="3" fontId="32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3" fontId="32" fillId="0" borderId="0"/>
    <xf numFmtId="3" fontId="32" fillId="0" borderId="0"/>
    <xf numFmtId="0" fontId="32" fillId="0" borderId="0"/>
    <xf numFmtId="3" fontId="32" fillId="0" borderId="0"/>
    <xf numFmtId="0" fontId="41" fillId="0" borderId="0"/>
    <xf numFmtId="0" fontId="40" fillId="0" borderId="0"/>
    <xf numFmtId="3" fontId="32" fillId="0" borderId="0"/>
    <xf numFmtId="3" fontId="32" fillId="0" borderId="0"/>
    <xf numFmtId="0" fontId="50" fillId="0" borderId="0"/>
    <xf numFmtId="0" fontId="32" fillId="0" borderId="0"/>
    <xf numFmtId="0" fontId="132" fillId="0" borderId="34"/>
    <xf numFmtId="0" fontId="78" fillId="0" borderId="8" applyNumberFormat="0" applyFont="0" applyAlignment="0">
      <alignment vertical="center"/>
    </xf>
    <xf numFmtId="0" fontId="133" fillId="0" borderId="35" applyNumberFormat="0" applyFill="0" applyAlignment="0" applyProtection="0">
      <alignment vertical="center"/>
    </xf>
    <xf numFmtId="0" fontId="134" fillId="0" borderId="3">
      <alignment vertical="center"/>
    </xf>
    <xf numFmtId="0" fontId="135" fillId="0" borderId="36" applyNumberFormat="0" applyFill="0" applyAlignment="0" applyProtection="0">
      <alignment vertical="center"/>
    </xf>
    <xf numFmtId="259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63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0" fontId="136" fillId="0" borderId="0">
      <alignment horizontal="center" vertical="center"/>
    </xf>
    <xf numFmtId="49" fontId="50" fillId="0" borderId="37" applyNumberFormat="0" applyAlignment="0"/>
    <xf numFmtId="0" fontId="35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5" fontId="35" fillId="0" borderId="0">
      <alignment horizontal="right" vertical="center"/>
    </xf>
    <xf numFmtId="266" fontId="3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5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6" fontId="32" fillId="0" borderId="0">
      <alignment horizontal="right" vertical="center"/>
    </xf>
    <xf numFmtId="266" fontId="32" fillId="0" borderId="0">
      <alignment horizontal="right" vertical="center"/>
    </xf>
    <xf numFmtId="263" fontId="35" fillId="0" borderId="0">
      <alignment horizontal="right" vertical="center"/>
    </xf>
    <xf numFmtId="263" fontId="35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0" fontId="32" fillId="0" borderId="0">
      <alignment horizontal="right" vertical="center"/>
    </xf>
    <xf numFmtId="0" fontId="35" fillId="0" borderId="0">
      <alignment horizontal="right" vertical="center"/>
    </xf>
    <xf numFmtId="269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270" fontId="35" fillId="0" borderId="0">
      <alignment horizontal="right" vertical="center"/>
    </xf>
    <xf numFmtId="0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6" fontId="32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270" fontId="35" fillId="0" borderId="0">
      <alignment horizontal="right" vertical="center"/>
    </xf>
    <xf numFmtId="0" fontId="32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77" fontId="35" fillId="0" borderId="0">
      <alignment horizontal="right" vertical="center"/>
    </xf>
    <xf numFmtId="277" fontId="35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3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278" fontId="35" fillId="0" borderId="0">
      <alignment horizontal="right" vertical="center"/>
    </xf>
    <xf numFmtId="278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9" fontId="35" fillId="0" borderId="0">
      <alignment horizontal="right" vertical="center"/>
    </xf>
    <xf numFmtId="279" fontId="35" fillId="0" borderId="0">
      <alignment horizontal="right" vertical="center"/>
    </xf>
    <xf numFmtId="265" fontId="35" fillId="0" borderId="0">
      <alignment horizontal="right" vertical="center"/>
    </xf>
    <xf numFmtId="266" fontId="32" fillId="0" borderId="0">
      <alignment horizontal="right" vertical="center"/>
    </xf>
    <xf numFmtId="3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5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3" fontId="35" fillId="0" borderId="0">
      <alignment horizontal="right" vertical="center"/>
    </xf>
    <xf numFmtId="266" fontId="32" fillId="0" borderId="0">
      <alignment horizontal="right" vertical="center"/>
    </xf>
    <xf numFmtId="266" fontId="32" fillId="0" borderId="0">
      <alignment horizontal="right" vertical="center"/>
    </xf>
    <xf numFmtId="263" fontId="35" fillId="0" borderId="0">
      <alignment horizontal="right" vertical="center"/>
    </xf>
    <xf numFmtId="26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80" fontId="35" fillId="0" borderId="0">
      <alignment horizontal="right" vertical="center"/>
    </xf>
    <xf numFmtId="3" fontId="35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277" fontId="35" fillId="0" borderId="0">
      <alignment horizontal="right" vertical="center"/>
    </xf>
    <xf numFmtId="277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3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195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282" fontId="32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278" fontId="35" fillId="0" borderId="0">
      <alignment horizontal="right" vertical="center"/>
    </xf>
    <xf numFmtId="278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2" fillId="0" borderId="0">
      <alignment horizontal="right" vertical="center"/>
    </xf>
    <xf numFmtId="0" fontId="35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265" fontId="35" fillId="0" borderId="0">
      <alignment horizontal="right" vertical="center"/>
    </xf>
    <xf numFmtId="266" fontId="3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5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6" fontId="32" fillId="0" borderId="0">
      <alignment horizontal="right" vertical="center"/>
    </xf>
    <xf numFmtId="266" fontId="32" fillId="0" borderId="0">
      <alignment horizontal="right" vertical="center"/>
    </xf>
    <xf numFmtId="263" fontId="35" fillId="0" borderId="0">
      <alignment horizontal="right" vertical="center"/>
    </xf>
    <xf numFmtId="263" fontId="35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6" fontId="32" fillId="0" borderId="0">
      <alignment horizontal="right" vertical="center"/>
    </xf>
    <xf numFmtId="279" fontId="35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279" fontId="35" fillId="0" borderId="0">
      <alignment horizontal="right" vertical="center"/>
    </xf>
    <xf numFmtId="0" fontId="47" fillId="0" borderId="0" applyNumberFormat="0" applyBorder="0" applyAlignment="0">
      <alignment horizontal="centerContinuous" vertical="center"/>
    </xf>
    <xf numFmtId="0" fontId="138" fillId="9" borderId="24" applyNumberFormat="0" applyAlignment="0" applyProtection="0">
      <alignment vertical="center"/>
    </xf>
    <xf numFmtId="4" fontId="43" fillId="0" borderId="0">
      <protection locked="0"/>
    </xf>
    <xf numFmtId="0" fontId="32" fillId="0" borderId="0">
      <protection locked="0"/>
    </xf>
    <xf numFmtId="0" fontId="139" fillId="0" borderId="0" applyNumberFormat="0" applyAlignment="0"/>
    <xf numFmtId="0" fontId="32" fillId="0" borderId="38" applyNumberFormat="0"/>
    <xf numFmtId="1" fontId="33" fillId="19" borderId="0" applyNumberFormat="0" applyFont="0" applyFill="0" applyBorder="0" applyAlignment="0">
      <alignment vertical="center"/>
    </xf>
    <xf numFmtId="1" fontId="140" fillId="19" borderId="0" applyNumberFormat="0" applyBorder="0" applyAlignment="0">
      <alignment vertical="center"/>
    </xf>
    <xf numFmtId="0" fontId="141" fillId="0" borderId="39" applyNumberFormat="0" applyFill="0" applyAlignment="0" applyProtection="0">
      <alignment vertical="center"/>
    </xf>
    <xf numFmtId="0" fontId="142" fillId="0" borderId="40" applyNumberFormat="0" applyFill="0" applyAlignment="0" applyProtection="0">
      <alignment vertical="center"/>
    </xf>
    <xf numFmtId="0" fontId="143" fillId="0" borderId="41" applyNumberFormat="0" applyFill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4" fillId="0" borderId="0"/>
    <xf numFmtId="0" fontId="145" fillId="6" borderId="0" applyNumberFormat="0" applyBorder="0" applyAlignment="0" applyProtection="0">
      <alignment vertical="center"/>
    </xf>
    <xf numFmtId="0" fontId="32" fillId="0" borderId="0"/>
    <xf numFmtId="1" fontId="146" fillId="19" borderId="0" applyNumberFormat="0" applyFont="0" applyFill="0" applyBorder="0" applyAlignment="0">
      <alignment vertical="center"/>
    </xf>
    <xf numFmtId="284" fontId="78" fillId="0" borderId="0" applyFont="0" applyBorder="0">
      <alignment vertical="center"/>
    </xf>
    <xf numFmtId="0" fontId="147" fillId="31" borderId="42" applyNumberFormat="0" applyAlignment="0" applyProtection="0">
      <alignment vertical="center"/>
    </xf>
    <xf numFmtId="0" fontId="24" fillId="0" borderId="8" applyFill="0" applyProtection="0">
      <alignment horizontal="center" vertical="center"/>
    </xf>
    <xf numFmtId="285" fontId="32" fillId="0" borderId="0" applyFont="0" applyFill="0" applyBorder="0" applyProtection="0">
      <alignment vertical="center"/>
    </xf>
    <xf numFmtId="38" fontId="76" fillId="0" borderId="0" applyFont="0" applyFill="0" applyBorder="0" applyProtection="0">
      <alignment vertical="center"/>
    </xf>
    <xf numFmtId="41" fontId="22" fillId="0" borderId="0" applyFont="0" applyFill="0" applyBorder="0" applyAlignment="0" applyProtection="0"/>
    <xf numFmtId="0" fontId="38" fillId="0" borderId="3"/>
    <xf numFmtId="286" fontId="50" fillId="19" borderId="0" applyFill="0" applyBorder="0" applyProtection="0">
      <alignment horizontal="right"/>
    </xf>
    <xf numFmtId="38" fontId="76" fillId="0" borderId="0" applyFont="0" applyFill="0" applyBorder="0" applyAlignment="0" applyProtection="0">
      <alignment vertical="center"/>
    </xf>
    <xf numFmtId="176" fontId="76" fillId="0" borderId="0" applyFont="0" applyFill="0" applyBorder="0" applyAlignment="0" applyProtection="0">
      <alignment vertical="center"/>
    </xf>
    <xf numFmtId="38" fontId="76" fillId="0" borderId="0" applyFill="0" applyBorder="0" applyAlignment="0" applyProtection="0">
      <alignment vertical="center"/>
    </xf>
    <xf numFmtId="0" fontId="36" fillId="0" borderId="0"/>
    <xf numFmtId="0" fontId="32" fillId="0" borderId="0" applyFont="0" applyFill="0" applyBorder="0" applyAlignment="0" applyProtection="0"/>
    <xf numFmtId="0" fontId="32" fillId="0" borderId="0"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16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16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77" fillId="0" borderId="0"/>
    <xf numFmtId="0" fontId="22" fillId="0" borderId="0"/>
    <xf numFmtId="0" fontId="22" fillId="0" borderId="3" applyNumberFormat="0" applyFill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42" fillId="0" borderId="8">
      <alignment horizontal="center" vertical="center" wrapText="1"/>
    </xf>
    <xf numFmtId="0" fontId="43" fillId="0" borderId="10">
      <protection locked="0"/>
    </xf>
    <xf numFmtId="0" fontId="32" fillId="0" borderId="0">
      <protection locked="0"/>
    </xf>
    <xf numFmtId="0" fontId="32" fillId="0" borderId="0">
      <protection locked="0"/>
    </xf>
    <xf numFmtId="0" fontId="169" fillId="0" borderId="0"/>
    <xf numFmtId="0" fontId="19" fillId="0" borderId="0">
      <alignment vertical="center"/>
    </xf>
    <xf numFmtId="0" fontId="170" fillId="0" borderId="0" applyNumberFormat="0" applyFill="0" applyBorder="0" applyAlignment="0" applyProtection="0">
      <alignment vertical="center"/>
    </xf>
    <xf numFmtId="0" fontId="38" fillId="0" borderId="0"/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0" borderId="0"/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123" fillId="0" borderId="0"/>
    <xf numFmtId="41" fontId="20" fillId="0" borderId="0" applyFont="0" applyFill="0" applyBorder="0" applyAlignment="0" applyProtection="0">
      <alignment vertical="center"/>
    </xf>
    <xf numFmtId="0" fontId="134" fillId="0" borderId="3">
      <alignment vertical="center"/>
    </xf>
    <xf numFmtId="0" fontId="161" fillId="0" borderId="0"/>
    <xf numFmtId="0" fontId="161" fillId="0" borderId="0"/>
    <xf numFmtId="0" fontId="160" fillId="0" borderId="0"/>
    <xf numFmtId="0" fontId="160" fillId="0" borderId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38" fillId="0" borderId="0"/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6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84" fillId="0" borderId="0"/>
    <xf numFmtId="0" fontId="185" fillId="0" borderId="3">
      <alignment vertical="center"/>
    </xf>
    <xf numFmtId="0" fontId="10" fillId="0" borderId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7" fillId="0" borderId="0"/>
    <xf numFmtId="0" fontId="16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54" fillId="0" borderId="0" xfId="0" applyFont="1">
      <alignment vertical="center"/>
    </xf>
    <xf numFmtId="0" fontId="156" fillId="36" borderId="45" xfId="2272" applyFont="1" applyFill="1" applyBorder="1" applyAlignment="1">
      <alignment horizontal="center" vertical="center" shrinkToFit="1"/>
    </xf>
    <xf numFmtId="0" fontId="156" fillId="36" borderId="46" xfId="2272" applyFont="1" applyFill="1" applyBorder="1" applyAlignment="1">
      <alignment horizontal="center" vertical="center" shrinkToFit="1"/>
    </xf>
    <xf numFmtId="0" fontId="156" fillId="36" borderId="47" xfId="2272" applyFont="1" applyFill="1" applyBorder="1" applyAlignment="1">
      <alignment horizontal="center" vertical="center" shrinkToFit="1"/>
    </xf>
    <xf numFmtId="0" fontId="156" fillId="36" borderId="48" xfId="2272" applyFont="1" applyFill="1" applyBorder="1" applyAlignment="1">
      <alignment horizontal="center" vertical="center" shrinkToFit="1"/>
    </xf>
    <xf numFmtId="0" fontId="157" fillId="0" borderId="0" xfId="2272" applyFont="1" applyAlignment="1">
      <alignment horizontal="center" vertical="center" shrinkToFit="1"/>
    </xf>
    <xf numFmtId="0" fontId="153" fillId="0" borderId="0" xfId="2272" applyFont="1" applyAlignment="1">
      <alignment horizontal="center" vertical="center" shrinkToFit="1"/>
    </xf>
    <xf numFmtId="0" fontId="152" fillId="36" borderId="3" xfId="2272" applyFont="1" applyFill="1" applyBorder="1" applyAlignment="1">
      <alignment horizontal="center" vertical="center" shrinkToFit="1"/>
    </xf>
    <xf numFmtId="176" fontId="153" fillId="36" borderId="3" xfId="2272" applyNumberFormat="1" applyFont="1" applyFill="1" applyBorder="1" applyAlignment="1">
      <alignment horizontal="center" vertical="center" shrinkToFit="1"/>
    </xf>
    <xf numFmtId="176" fontId="153" fillId="23" borderId="3" xfId="2272" applyNumberFormat="1" applyFont="1" applyFill="1" applyBorder="1" applyAlignment="1">
      <alignment horizontal="center" vertical="center" shrinkToFit="1"/>
    </xf>
    <xf numFmtId="176" fontId="153" fillId="37" borderId="3" xfId="2272" applyNumberFormat="1" applyFont="1" applyFill="1" applyBorder="1" applyAlignment="1">
      <alignment horizontal="center" vertical="center" shrinkToFit="1"/>
    </xf>
    <xf numFmtId="0" fontId="153" fillId="23" borderId="3" xfId="2272" applyFont="1" applyFill="1" applyBorder="1" applyAlignment="1">
      <alignment horizontal="center" vertical="center" shrinkToFit="1"/>
    </xf>
    <xf numFmtId="0" fontId="153" fillId="37" borderId="3" xfId="2272" applyFont="1" applyFill="1" applyBorder="1" applyAlignment="1">
      <alignment horizontal="center" vertical="center" shrinkToFit="1"/>
    </xf>
    <xf numFmtId="0" fontId="168" fillId="0" borderId="0" xfId="2244" applyFont="1" applyAlignment="1">
      <alignment horizontal="left" vertical="center"/>
    </xf>
    <xf numFmtId="0" fontId="152" fillId="38" borderId="3" xfId="2272" applyFont="1" applyFill="1" applyBorder="1" applyAlignment="1">
      <alignment horizontal="center" vertical="center" shrinkToFit="1"/>
    </xf>
    <xf numFmtId="0" fontId="152" fillId="46" borderId="3" xfId="2272" applyFont="1" applyFill="1" applyBorder="1" applyAlignment="1">
      <alignment horizontal="center" vertical="center" shrinkToFit="1"/>
    </xf>
    <xf numFmtId="0" fontId="153" fillId="46" borderId="3" xfId="2272" applyFont="1" applyFill="1" applyBorder="1" applyAlignment="1">
      <alignment horizontal="center" vertical="center" shrinkToFit="1"/>
    </xf>
    <xf numFmtId="0" fontId="20" fillId="38" borderId="3" xfId="2272" applyFont="1" applyFill="1" applyBorder="1" applyAlignment="1">
      <alignment horizontal="center" vertical="center" shrinkToFit="1"/>
    </xf>
    <xf numFmtId="0" fontId="171" fillId="47" borderId="3" xfId="2272" applyFont="1" applyFill="1" applyBorder="1" applyAlignment="1">
      <alignment horizontal="center" vertical="center" shrinkToFit="1"/>
    </xf>
    <xf numFmtId="0" fontId="171" fillId="42" borderId="3" xfId="2272" applyFont="1" applyFill="1" applyBorder="1" applyAlignment="1">
      <alignment horizontal="center" vertical="center" shrinkToFit="1"/>
    </xf>
    <xf numFmtId="0" fontId="172" fillId="0" borderId="0" xfId="0" applyFont="1">
      <alignment vertical="center"/>
    </xf>
    <xf numFmtId="0" fontId="173" fillId="0" borderId="0" xfId="0" applyFont="1">
      <alignment vertical="center"/>
    </xf>
    <xf numFmtId="0" fontId="174" fillId="0" borderId="0" xfId="0" applyFont="1" applyAlignment="1">
      <alignment horizontal="center" vertical="center"/>
    </xf>
    <xf numFmtId="0" fontId="158" fillId="0" borderId="49" xfId="0" applyFont="1" applyBorder="1" applyAlignment="1">
      <alignment horizontal="center" vertical="center"/>
    </xf>
    <xf numFmtId="0" fontId="158" fillId="0" borderId="4" xfId="0" applyFont="1" applyBorder="1" applyAlignment="1">
      <alignment horizontal="center" vertical="center"/>
    </xf>
    <xf numFmtId="0" fontId="157" fillId="0" borderId="43" xfId="0" applyFont="1" applyBorder="1" applyAlignment="1">
      <alignment horizontal="center" vertical="center"/>
    </xf>
    <xf numFmtId="0" fontId="158" fillId="0" borderId="50" xfId="0" applyFont="1" applyBorder="1" applyAlignment="1">
      <alignment horizontal="center" vertical="center"/>
    </xf>
    <xf numFmtId="0" fontId="158" fillId="0" borderId="43" xfId="0" applyFont="1" applyBorder="1" applyAlignment="1">
      <alignment horizontal="center" vertical="center"/>
    </xf>
    <xf numFmtId="9" fontId="175" fillId="0" borderId="51" xfId="1048" applyFont="1" applyBorder="1" applyAlignment="1">
      <alignment horizontal="center" vertical="top" shrinkToFit="1"/>
    </xf>
    <xf numFmtId="9" fontId="175" fillId="0" borderId="52" xfId="1048" applyFont="1" applyBorder="1" applyAlignment="1">
      <alignment horizontal="center" vertical="top" shrinkToFit="1"/>
    </xf>
    <xf numFmtId="9" fontId="175" fillId="0" borderId="53" xfId="1048" applyFont="1" applyBorder="1" applyAlignment="1">
      <alignment horizontal="center" vertical="top" shrinkToFit="1"/>
    </xf>
    <xf numFmtId="287" fontId="175" fillId="0" borderId="0" xfId="2272" applyNumberFormat="1" applyFont="1" applyAlignment="1">
      <alignment horizontal="center" vertical="center" shrinkToFit="1"/>
    </xf>
    <xf numFmtId="0" fontId="175" fillId="39" borderId="3" xfId="2272" applyFont="1" applyFill="1" applyBorder="1" applyAlignment="1">
      <alignment horizontal="center" vertical="center" shrinkToFit="1"/>
    </xf>
    <xf numFmtId="0" fontId="175" fillId="41" borderId="3" xfId="2272" applyFont="1" applyFill="1" applyBorder="1" applyAlignment="1">
      <alignment horizontal="center" vertical="center" shrinkToFit="1"/>
    </xf>
    <xf numFmtId="0" fontId="175" fillId="40" borderId="3" xfId="2272" applyFont="1" applyFill="1" applyBorder="1" applyAlignment="1">
      <alignment horizontal="center" vertical="center" shrinkToFit="1"/>
    </xf>
    <xf numFmtId="0" fontId="175" fillId="42" borderId="3" xfId="2272" applyFont="1" applyFill="1" applyBorder="1" applyAlignment="1">
      <alignment horizontal="center" vertical="center" shrinkToFit="1"/>
    </xf>
    <xf numFmtId="0" fontId="175" fillId="43" borderId="3" xfId="2272" applyFont="1" applyFill="1" applyBorder="1" applyAlignment="1">
      <alignment horizontal="center" vertical="center" shrinkToFit="1"/>
    </xf>
    <xf numFmtId="0" fontId="176" fillId="0" borderId="3" xfId="2272" applyFont="1" applyBorder="1" applyAlignment="1">
      <alignment horizontal="center" vertical="center" shrinkToFit="1"/>
    </xf>
    <xf numFmtId="0" fontId="175" fillId="0" borderId="0" xfId="2272" applyFont="1" applyAlignment="1">
      <alignment horizontal="center" vertical="center" shrinkToFit="1"/>
    </xf>
    <xf numFmtId="0" fontId="174" fillId="0" borderId="3" xfId="0" applyFont="1" applyBorder="1" applyAlignment="1">
      <alignment horizontal="center" vertical="center"/>
    </xf>
    <xf numFmtId="0" fontId="174" fillId="0" borderId="0" xfId="0" applyFont="1">
      <alignment vertical="center"/>
    </xf>
    <xf numFmtId="0" fontId="174" fillId="37" borderId="3" xfId="0" applyFont="1" applyFill="1" applyBorder="1" applyAlignment="1">
      <alignment horizontal="center" vertical="center"/>
    </xf>
    <xf numFmtId="0" fontId="135" fillId="0" borderId="0" xfId="2272" applyFont="1" applyAlignment="1">
      <alignment horizontal="center" vertical="center" shrinkToFit="1"/>
    </xf>
    <xf numFmtId="0" fontId="172" fillId="0" borderId="0" xfId="0" applyFont="1" applyAlignment="1">
      <alignment horizontal="center" vertical="center"/>
    </xf>
    <xf numFmtId="0" fontId="151" fillId="0" borderId="0" xfId="0" applyFont="1" applyAlignment="1">
      <alignment horizontal="center" vertical="center"/>
    </xf>
    <xf numFmtId="0" fontId="177" fillId="0" borderId="0" xfId="0" applyFont="1" applyAlignment="1">
      <alignment horizontal="center" vertical="center"/>
    </xf>
    <xf numFmtId="176" fontId="174" fillId="0" borderId="0" xfId="0" applyNumberFormat="1" applyFont="1">
      <alignment vertical="center"/>
    </xf>
    <xf numFmtId="0" fontId="171" fillId="47" borderId="3" xfId="0" applyFont="1" applyFill="1" applyBorder="1" applyAlignment="1">
      <alignment horizontal="center" vertical="center"/>
    </xf>
    <xf numFmtId="0" fontId="178" fillId="0" borderId="0" xfId="0" applyFont="1">
      <alignment vertical="center"/>
    </xf>
    <xf numFmtId="0" fontId="171" fillId="43" borderId="3" xfId="0" applyFont="1" applyFill="1" applyBorder="1" applyAlignment="1">
      <alignment horizontal="center" vertical="center"/>
    </xf>
    <xf numFmtId="0" fontId="171" fillId="42" borderId="3" xfId="0" applyFont="1" applyFill="1" applyBorder="1" applyAlignment="1">
      <alignment horizontal="center" vertical="center"/>
    </xf>
    <xf numFmtId="41" fontId="164" fillId="49" borderId="0" xfId="1162" applyFont="1" applyFill="1" applyAlignment="1">
      <alignment horizontal="left" vertical="center"/>
    </xf>
    <xf numFmtId="41" fontId="164" fillId="41" borderId="0" xfId="1162" applyFont="1" applyFill="1" applyAlignment="1">
      <alignment horizontal="left" vertical="center"/>
    </xf>
    <xf numFmtId="41" fontId="164" fillId="50" borderId="0" xfId="1162" applyFont="1" applyFill="1" applyAlignment="1">
      <alignment horizontal="left" vertical="center"/>
    </xf>
    <xf numFmtId="41" fontId="164" fillId="44" borderId="0" xfId="1162" applyFont="1" applyFill="1" applyAlignment="1">
      <alignment horizontal="left" vertical="center"/>
    </xf>
    <xf numFmtId="41" fontId="164" fillId="51" borderId="0" xfId="1162" applyFont="1" applyFill="1" applyAlignment="1">
      <alignment horizontal="left" vertical="center"/>
    </xf>
    <xf numFmtId="41" fontId="164" fillId="42" borderId="0" xfId="1162" applyFont="1" applyFill="1" applyAlignment="1">
      <alignment horizontal="left" vertical="center"/>
    </xf>
    <xf numFmtId="41" fontId="164" fillId="47" borderId="0" xfId="1162" applyFont="1" applyFill="1" applyAlignment="1">
      <alignment horizontal="left" vertical="center"/>
    </xf>
    <xf numFmtId="41" fontId="164" fillId="38" borderId="0" xfId="1162" applyFont="1" applyFill="1" applyAlignment="1">
      <alignment horizontal="left" vertical="center"/>
    </xf>
    <xf numFmtId="41" fontId="164" fillId="37" borderId="0" xfId="1162" applyFont="1" applyFill="1" applyAlignment="1">
      <alignment horizontal="left" vertical="center"/>
    </xf>
    <xf numFmtId="41" fontId="164" fillId="54" borderId="0" xfId="1162" applyFont="1" applyFill="1" applyAlignment="1">
      <alignment horizontal="left" vertical="center"/>
    </xf>
    <xf numFmtId="41" fontId="164" fillId="48" borderId="0" xfId="1162" applyFont="1" applyFill="1" applyAlignment="1">
      <alignment horizontal="left" vertical="center"/>
    </xf>
    <xf numFmtId="0" fontId="168" fillId="0" borderId="0" xfId="0" applyFont="1" applyAlignment="1">
      <alignment horizontal="left" vertical="center"/>
    </xf>
    <xf numFmtId="0" fontId="168" fillId="0" borderId="0" xfId="0" applyFont="1" applyAlignment="1">
      <alignment horizontal="left" vertical="center" wrapText="1"/>
    </xf>
    <xf numFmtId="179" fontId="168" fillId="0" borderId="0" xfId="0" applyNumberFormat="1" applyFont="1" applyAlignment="1">
      <alignment horizontal="left" vertical="center" shrinkToFit="1"/>
    </xf>
    <xf numFmtId="41" fontId="168" fillId="44" borderId="0" xfId="1162" applyFont="1" applyFill="1" applyAlignment="1">
      <alignment horizontal="left" vertical="center"/>
    </xf>
    <xf numFmtId="0" fontId="180" fillId="0" borderId="0" xfId="2244" applyFont="1" applyAlignment="1">
      <alignment horizontal="left" vertical="center"/>
    </xf>
    <xf numFmtId="0" fontId="180" fillId="0" borderId="0" xfId="0" applyFont="1" applyAlignment="1">
      <alignment horizontal="left" vertical="center"/>
    </xf>
    <xf numFmtId="0" fontId="180" fillId="0" borderId="0" xfId="2244" applyFont="1" applyAlignment="1">
      <alignment horizontal="left" vertical="center" wrapText="1"/>
    </xf>
    <xf numFmtId="179" fontId="180" fillId="0" borderId="0" xfId="0" applyNumberFormat="1" applyFont="1" applyAlignment="1">
      <alignment horizontal="left" vertical="center"/>
    </xf>
    <xf numFmtId="41" fontId="180" fillId="0" borderId="0" xfId="1162" applyFont="1" applyAlignment="1">
      <alignment horizontal="left" vertical="center"/>
    </xf>
    <xf numFmtId="41" fontId="180" fillId="37" borderId="0" xfId="1162" applyFont="1" applyFill="1" applyAlignment="1">
      <alignment horizontal="left" vertical="center"/>
    </xf>
    <xf numFmtId="179" fontId="180" fillId="0" borderId="0" xfId="0" applyNumberFormat="1" applyFont="1" applyAlignment="1">
      <alignment horizontal="left" vertical="center" wrapText="1"/>
    </xf>
    <xf numFmtId="41" fontId="164" fillId="57" borderId="0" xfId="1162" applyFont="1" applyFill="1" applyAlignment="1">
      <alignment horizontal="left" vertical="center"/>
    </xf>
    <xf numFmtId="41" fontId="168" fillId="57" borderId="0" xfId="1162" applyFont="1" applyFill="1" applyAlignment="1">
      <alignment horizontal="left" vertical="center"/>
    </xf>
    <xf numFmtId="179" fontId="168" fillId="0" borderId="0" xfId="0" applyNumberFormat="1" applyFont="1" applyAlignment="1">
      <alignment horizontal="left" vertical="center" wrapText="1"/>
    </xf>
    <xf numFmtId="0" fontId="156" fillId="36" borderId="61" xfId="2272" applyFont="1" applyFill="1" applyBorder="1" applyAlignment="1">
      <alignment horizontal="center" vertical="center" shrinkToFit="1"/>
    </xf>
    <xf numFmtId="49" fontId="164" fillId="0" borderId="0" xfId="2336" applyNumberFormat="1" applyFont="1" applyAlignment="1">
      <alignment horizontal="left"/>
    </xf>
    <xf numFmtId="49" fontId="180" fillId="0" borderId="0" xfId="2336" applyNumberFormat="1" applyFont="1" applyAlignment="1">
      <alignment horizontal="left"/>
    </xf>
    <xf numFmtId="49" fontId="164" fillId="0" borderId="0" xfId="2244" applyNumberFormat="1" applyFont="1" applyAlignment="1">
      <alignment horizontal="left" vertical="center"/>
    </xf>
    <xf numFmtId="49" fontId="16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1" fillId="0" borderId="0" xfId="0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179" fontId="164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 wrapText="1"/>
    </xf>
    <xf numFmtId="41" fontId="164" fillId="0" borderId="0" xfId="1162" applyFont="1" applyAlignment="1">
      <alignment horizontal="left" vertical="center"/>
    </xf>
    <xf numFmtId="0" fontId="165" fillId="0" borderId="0" xfId="2244" applyFont="1" applyAlignment="1">
      <alignment horizontal="left" vertical="center" wrapText="1"/>
    </xf>
    <xf numFmtId="0" fontId="165" fillId="0" borderId="0" xfId="2244" applyFont="1" applyAlignment="1">
      <alignment horizontal="left" vertical="center"/>
    </xf>
    <xf numFmtId="179" fontId="164" fillId="0" borderId="0" xfId="0" applyNumberFormat="1" applyFont="1" applyAlignment="1">
      <alignment horizontal="left" vertical="center" wrapText="1"/>
    </xf>
    <xf numFmtId="0" fontId="164" fillId="0" borderId="0" xfId="2244" applyFont="1" applyAlignment="1">
      <alignment horizontal="left" vertical="center" wrapText="1"/>
    </xf>
    <xf numFmtId="0" fontId="164" fillId="0" borderId="0" xfId="2244" applyFont="1" applyAlignment="1">
      <alignment horizontal="left" vertical="center"/>
    </xf>
    <xf numFmtId="0" fontId="164" fillId="0" borderId="0" xfId="2283" applyFont="1" applyAlignment="1">
      <alignment horizontal="left" vertical="center"/>
    </xf>
    <xf numFmtId="179" fontId="164" fillId="0" borderId="0" xfId="2283" applyNumberFormat="1" applyFont="1" applyAlignment="1">
      <alignment horizontal="left" vertical="center" wrapText="1"/>
    </xf>
    <xf numFmtId="0" fontId="166" fillId="0" borderId="0" xfId="0" applyFont="1" applyAlignment="1">
      <alignment horizontal="left" vertical="center"/>
    </xf>
    <xf numFmtId="49" fontId="164" fillId="0" borderId="0" xfId="0" applyNumberFormat="1" applyFont="1" applyAlignment="1">
      <alignment horizontal="left" vertical="center"/>
    </xf>
    <xf numFmtId="0" fontId="156" fillId="36" borderId="44" xfId="2272" applyFont="1" applyFill="1" applyBorder="1" applyAlignment="1">
      <alignment horizontal="center" vertical="center" shrinkToFit="1"/>
    </xf>
    <xf numFmtId="49" fontId="180" fillId="0" borderId="0" xfId="2244" applyNumberFormat="1" applyFont="1" applyAlignment="1">
      <alignment horizontal="left" vertical="center"/>
    </xf>
    <xf numFmtId="179" fontId="180" fillId="0" borderId="0" xfId="2283" applyNumberFormat="1" applyFont="1" applyAlignment="1">
      <alignment horizontal="left" vertical="center" wrapText="1"/>
    </xf>
    <xf numFmtId="0" fontId="168" fillId="0" borderId="0" xfId="2244" applyFont="1" applyAlignment="1">
      <alignment horizontal="left" vertical="center" wrapText="1"/>
    </xf>
    <xf numFmtId="179" fontId="168" fillId="0" borderId="0" xfId="2283" applyNumberFormat="1" applyFont="1" applyAlignment="1">
      <alignment horizontal="left" vertical="center" wrapText="1"/>
    </xf>
    <xf numFmtId="49" fontId="168" fillId="0" borderId="0" xfId="2336" applyNumberFormat="1" applyFont="1" applyAlignment="1">
      <alignment horizontal="left"/>
    </xf>
    <xf numFmtId="41" fontId="168" fillId="0" borderId="0" xfId="1162" applyFont="1" applyAlignment="1">
      <alignment horizontal="left" vertical="center"/>
    </xf>
    <xf numFmtId="41" fontId="168" fillId="40" borderId="0" xfId="1162" applyFont="1" applyFill="1" applyAlignment="1">
      <alignment horizontal="left" vertical="center"/>
    </xf>
    <xf numFmtId="41" fontId="168" fillId="56" borderId="0" xfId="1162" applyFont="1" applyFill="1" applyAlignment="1">
      <alignment horizontal="left" vertical="center"/>
    </xf>
    <xf numFmtId="41" fontId="180" fillId="41" borderId="0" xfId="1162" applyFont="1" applyFill="1" applyAlignment="1">
      <alignment horizontal="left" vertical="center"/>
    </xf>
    <xf numFmtId="0" fontId="180" fillId="0" borderId="0" xfId="0" applyFont="1" applyAlignment="1">
      <alignment horizontal="left" vertical="center" wrapText="1"/>
    </xf>
    <xf numFmtId="179" fontId="180" fillId="0" borderId="0" xfId="0" applyNumberFormat="1" applyFont="1" applyAlignment="1">
      <alignment horizontal="left" vertical="center" shrinkToFit="1"/>
    </xf>
    <xf numFmtId="41" fontId="180" fillId="44" borderId="0" xfId="1162" applyFont="1" applyFill="1" applyAlignment="1">
      <alignment horizontal="left" vertical="center"/>
    </xf>
    <xf numFmtId="49" fontId="180" fillId="0" borderId="0" xfId="0" applyNumberFormat="1" applyFont="1" applyAlignment="1">
      <alignment horizontal="left" vertical="center"/>
    </xf>
    <xf numFmtId="41" fontId="180" fillId="42" borderId="0" xfId="1162" applyFont="1" applyFill="1" applyAlignment="1">
      <alignment horizontal="left" vertical="center"/>
    </xf>
    <xf numFmtId="41" fontId="180" fillId="40" borderId="0" xfId="1162" applyFont="1" applyFill="1" applyAlignment="1">
      <alignment horizontal="left" vertical="center"/>
    </xf>
    <xf numFmtId="41" fontId="180" fillId="50" borderId="0" xfId="1162" applyFont="1" applyFill="1" applyAlignment="1">
      <alignment horizontal="left" vertical="center"/>
    </xf>
    <xf numFmtId="41" fontId="164" fillId="58" borderId="0" xfId="1162" applyFont="1" applyFill="1" applyAlignment="1">
      <alignment horizontal="left" vertical="center"/>
    </xf>
    <xf numFmtId="0" fontId="13" fillId="0" borderId="0" xfId="2382">
      <alignment vertical="center"/>
    </xf>
    <xf numFmtId="0" fontId="182" fillId="55" borderId="4" xfId="2382" applyFont="1" applyFill="1" applyBorder="1" applyAlignment="1">
      <alignment horizontal="center" vertical="center"/>
    </xf>
    <xf numFmtId="0" fontId="13" fillId="0" borderId="65" xfId="2382" applyBorder="1" applyAlignment="1">
      <alignment horizontal="center" vertical="center"/>
    </xf>
    <xf numFmtId="0" fontId="13" fillId="0" borderId="65" xfId="2382" applyBorder="1">
      <alignment vertical="center"/>
    </xf>
    <xf numFmtId="0" fontId="13" fillId="0" borderId="66" xfId="2382" applyBorder="1" applyAlignment="1">
      <alignment horizontal="center" vertical="center"/>
    </xf>
    <xf numFmtId="0" fontId="13" fillId="0" borderId="66" xfId="2382" applyBorder="1">
      <alignment vertical="center"/>
    </xf>
    <xf numFmtId="0" fontId="13" fillId="53" borderId="66" xfId="2382" applyFill="1" applyBorder="1" applyAlignment="1">
      <alignment horizontal="center" vertical="center"/>
    </xf>
    <xf numFmtId="0" fontId="13" fillId="0" borderId="67" xfId="2382" applyBorder="1" applyAlignment="1">
      <alignment horizontal="center" vertical="center"/>
    </xf>
    <xf numFmtId="0" fontId="13" fillId="0" borderId="67" xfId="2382" applyBorder="1">
      <alignment vertical="center"/>
    </xf>
    <xf numFmtId="0" fontId="13" fillId="0" borderId="68" xfId="2382" applyBorder="1" applyAlignment="1">
      <alignment horizontal="center" vertical="center"/>
    </xf>
    <xf numFmtId="0" fontId="13" fillId="0" borderId="68" xfId="2382" applyBorder="1">
      <alignment vertical="center"/>
    </xf>
    <xf numFmtId="0" fontId="13" fillId="52" borderId="64" xfId="2382" applyFill="1" applyBorder="1" applyAlignment="1">
      <alignment horizontal="center" vertical="center"/>
    </xf>
    <xf numFmtId="0" fontId="13" fillId="0" borderId="69" xfId="2382" applyBorder="1" applyAlignment="1">
      <alignment horizontal="center" vertical="center"/>
    </xf>
    <xf numFmtId="0" fontId="13" fillId="0" borderId="69" xfId="2382" applyBorder="1">
      <alignment vertical="center"/>
    </xf>
    <xf numFmtId="0" fontId="13" fillId="52" borderId="66" xfId="2382" applyFill="1" applyBorder="1" applyAlignment="1">
      <alignment horizontal="center" vertical="center"/>
    </xf>
    <xf numFmtId="0" fontId="13" fillId="52" borderId="68" xfId="2382" applyFill="1" applyBorder="1" applyAlignment="1">
      <alignment horizontal="center" vertical="center"/>
    </xf>
    <xf numFmtId="0" fontId="13" fillId="52" borderId="70" xfId="2382" applyFill="1" applyBorder="1" applyAlignment="1">
      <alignment horizontal="center" vertical="center"/>
    </xf>
    <xf numFmtId="0" fontId="13" fillId="0" borderId="0" xfId="2382" applyAlignment="1">
      <alignment horizontal="center" vertical="center"/>
    </xf>
    <xf numFmtId="0" fontId="13" fillId="0" borderId="71" xfId="2382" applyBorder="1" applyAlignment="1">
      <alignment horizontal="center" vertical="center"/>
    </xf>
    <xf numFmtId="0" fontId="13" fillId="0" borderId="72" xfId="2382" applyBorder="1" applyAlignment="1">
      <alignment horizontal="center" vertical="center"/>
    </xf>
    <xf numFmtId="0" fontId="13" fillId="0" borderId="72" xfId="2382" applyBorder="1">
      <alignment vertical="center"/>
    </xf>
    <xf numFmtId="0" fontId="13" fillId="0" borderId="73" xfId="2382" applyBorder="1">
      <alignment vertical="center"/>
    </xf>
    <xf numFmtId="0" fontId="12" fillId="0" borderId="69" xfId="2382" applyFont="1" applyBorder="1" applyAlignment="1">
      <alignment horizontal="center" vertical="center"/>
    </xf>
    <xf numFmtId="41" fontId="168" fillId="42" borderId="0" xfId="1162" applyFont="1" applyFill="1" applyAlignment="1">
      <alignment horizontal="left" vertical="center"/>
    </xf>
    <xf numFmtId="41" fontId="180" fillId="38" borderId="0" xfId="1162" applyFont="1" applyFill="1" applyAlignment="1">
      <alignment horizontal="left" vertical="center"/>
    </xf>
    <xf numFmtId="0" fontId="180" fillId="0" borderId="0" xfId="2283" applyFont="1" applyAlignment="1">
      <alignment horizontal="left" vertical="center"/>
    </xf>
    <xf numFmtId="179" fontId="168" fillId="0" borderId="0" xfId="0" applyNumberFormat="1" applyFont="1" applyAlignment="1">
      <alignment horizontal="left" vertical="center"/>
    </xf>
    <xf numFmtId="41" fontId="180" fillId="51" borderId="0" xfId="1162" applyFont="1" applyFill="1" applyAlignment="1">
      <alignment horizontal="left" vertical="center"/>
    </xf>
    <xf numFmtId="41" fontId="164" fillId="59" borderId="0" xfId="1162" applyFont="1" applyFill="1" applyAlignment="1">
      <alignment horizontal="left" vertical="center"/>
    </xf>
    <xf numFmtId="0" fontId="164" fillId="0" borderId="0" xfId="0" applyFont="1" applyAlignment="1">
      <alignment horizontal="center" vertical="center"/>
    </xf>
    <xf numFmtId="41" fontId="164" fillId="0" borderId="0" xfId="1162" applyFont="1" applyAlignment="1">
      <alignment horizontal="center" vertical="center"/>
    </xf>
    <xf numFmtId="0" fontId="180" fillId="0" borderId="0" xfId="0" applyFont="1" applyAlignment="1">
      <alignment horizontal="center" vertical="center"/>
    </xf>
    <xf numFmtId="41" fontId="180" fillId="0" borderId="0" xfId="1162" applyFont="1" applyAlignment="1">
      <alignment horizontal="center" vertical="center"/>
    </xf>
    <xf numFmtId="0" fontId="164" fillId="0" borderId="0" xfId="2283" applyFont="1" applyAlignment="1">
      <alignment horizontal="center" vertical="center"/>
    </xf>
    <xf numFmtId="0" fontId="180" fillId="0" borderId="0" xfId="2283" applyFont="1" applyAlignment="1">
      <alignment horizontal="center" vertical="center"/>
    </xf>
    <xf numFmtId="0" fontId="168" fillId="0" borderId="0" xfId="0" applyFont="1" applyAlignment="1">
      <alignment horizontal="center" vertical="center"/>
    </xf>
    <xf numFmtId="41" fontId="168" fillId="0" borderId="0" xfId="1162" applyFont="1" applyAlignment="1">
      <alignment horizontal="center" vertical="center"/>
    </xf>
    <xf numFmtId="0" fontId="181" fillId="0" borderId="0" xfId="0" applyFont="1" applyAlignment="1">
      <alignment horizontal="center" vertical="center"/>
    </xf>
    <xf numFmtId="41" fontId="168" fillId="38" borderId="0" xfId="1162" applyFont="1" applyFill="1" applyAlignment="1">
      <alignment horizontal="left" vertical="center"/>
    </xf>
    <xf numFmtId="49" fontId="168" fillId="0" borderId="0" xfId="2244" applyNumberFormat="1" applyFont="1" applyAlignment="1">
      <alignment horizontal="left" vertical="center"/>
    </xf>
    <xf numFmtId="41" fontId="180" fillId="55" borderId="0" xfId="1162" applyFont="1" applyFill="1" applyAlignment="1">
      <alignment horizontal="left" vertical="center"/>
    </xf>
    <xf numFmtId="41" fontId="168" fillId="51" borderId="0" xfId="1162" applyFont="1" applyFill="1" applyAlignment="1">
      <alignment horizontal="left" vertical="center"/>
    </xf>
    <xf numFmtId="41" fontId="164" fillId="55" borderId="0" xfId="1162" applyFont="1" applyFill="1" applyAlignment="1">
      <alignment horizontal="left" vertical="center"/>
    </xf>
    <xf numFmtId="49" fontId="164" fillId="0" borderId="0" xfId="2244" applyNumberFormat="1" applyFont="1" applyAlignment="1">
      <alignment horizontal="left" vertical="center" wrapText="1"/>
    </xf>
    <xf numFmtId="0" fontId="164" fillId="0" borderId="0" xfId="0" applyFont="1" applyAlignment="1">
      <alignment horizontal="left" vertical="center" shrinkToFit="1"/>
    </xf>
    <xf numFmtId="0" fontId="164" fillId="0" borderId="0" xfId="2244" applyFont="1" applyAlignment="1">
      <alignment horizontal="left" vertical="center" shrinkToFit="1"/>
    </xf>
    <xf numFmtId="0" fontId="164" fillId="0" borderId="0" xfId="2244" quotePrefix="1" applyFont="1" applyAlignment="1">
      <alignment horizontal="left" vertical="center" wrapText="1"/>
    </xf>
    <xf numFmtId="49" fontId="168" fillId="0" borderId="0" xfId="2244" applyNumberFormat="1" applyFont="1" applyAlignment="1">
      <alignment horizontal="left" vertical="center" wrapText="1"/>
    </xf>
    <xf numFmtId="0" fontId="181" fillId="0" borderId="0" xfId="0" applyFont="1">
      <alignment vertical="center"/>
    </xf>
    <xf numFmtId="0" fontId="168" fillId="0" borderId="0" xfId="0" applyFont="1" applyAlignment="1">
      <alignment horizontal="left" vertical="center"/>
    </xf>
    <xf numFmtId="179" fontId="168" fillId="0" borderId="0" xfId="0" applyNumberFormat="1" applyFont="1" applyAlignment="1">
      <alignment horizontal="left" vertical="center" wrapText="1"/>
    </xf>
    <xf numFmtId="49" fontId="168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49" fontId="164" fillId="0" borderId="0" xfId="0" applyNumberFormat="1" applyFont="1" applyAlignment="1">
      <alignment horizontal="left" vertical="center"/>
    </xf>
    <xf numFmtId="0" fontId="168" fillId="0" borderId="0" xfId="2244" applyFont="1" applyAlignment="1">
      <alignment horizontal="left" vertical="center" wrapText="1"/>
    </xf>
    <xf numFmtId="49" fontId="168" fillId="0" borderId="0" xfId="2336" applyNumberFormat="1" applyFont="1" applyAlignment="1">
      <alignment horizontal="left"/>
    </xf>
    <xf numFmtId="41" fontId="168" fillId="0" borderId="0" xfId="1162" applyFont="1" applyAlignment="1">
      <alignment horizontal="left" vertical="center"/>
    </xf>
    <xf numFmtId="0" fontId="168" fillId="0" borderId="0" xfId="0" applyFont="1" applyAlignment="1">
      <alignment horizontal="center" vertical="center"/>
    </xf>
    <xf numFmtId="0" fontId="180" fillId="0" borderId="0" xfId="2244" applyFont="1" applyAlignment="1">
      <alignment horizontal="left" vertical="center" shrinkToFit="1"/>
    </xf>
    <xf numFmtId="49" fontId="180" fillId="0" borderId="0" xfId="2244" applyNumberFormat="1" applyFont="1" applyAlignment="1">
      <alignment horizontal="left" vertical="center" wrapText="1"/>
    </xf>
    <xf numFmtId="41" fontId="180" fillId="47" borderId="0" xfId="1162" applyFont="1" applyFill="1" applyAlignment="1">
      <alignment horizontal="left" vertical="center"/>
    </xf>
    <xf numFmtId="0" fontId="180" fillId="0" borderId="0" xfId="0" applyFont="1" applyAlignment="1">
      <alignment horizontal="left" vertical="center" shrinkToFit="1"/>
    </xf>
    <xf numFmtId="0" fontId="180" fillId="0" borderId="0" xfId="2244" quotePrefix="1" applyFont="1" applyAlignment="1">
      <alignment horizontal="left" vertical="center" wrapText="1"/>
    </xf>
    <xf numFmtId="0" fontId="168" fillId="0" borderId="0" xfId="2244" applyFont="1" applyAlignment="1">
      <alignment horizontal="left" vertical="center" shrinkToFit="1"/>
    </xf>
    <xf numFmtId="41" fontId="180" fillId="49" borderId="0" xfId="1162" applyFont="1" applyFill="1" applyAlignment="1">
      <alignment horizontal="left" vertical="center"/>
    </xf>
    <xf numFmtId="0" fontId="167" fillId="0" borderId="0" xfId="0" applyFont="1" applyAlignment="1">
      <alignment horizontal="left" vertical="center"/>
    </xf>
    <xf numFmtId="41" fontId="180" fillId="57" borderId="0" xfId="1162" applyFont="1" applyFill="1" applyAlignment="1">
      <alignment horizontal="left" vertical="center"/>
    </xf>
    <xf numFmtId="0" fontId="152" fillId="37" borderId="2" xfId="2272" applyFont="1" applyFill="1" applyBorder="1" applyAlignment="1">
      <alignment horizontal="center" vertical="center" shrinkToFit="1"/>
    </xf>
    <xf numFmtId="0" fontId="152" fillId="37" borderId="22" xfId="2272" applyFont="1" applyFill="1" applyBorder="1" applyAlignment="1">
      <alignment horizontal="center" vertical="center" shrinkToFit="1"/>
    </xf>
    <xf numFmtId="0" fontId="155" fillId="47" borderId="2" xfId="2272" applyFont="1" applyFill="1" applyBorder="1" applyAlignment="1">
      <alignment horizontal="center" vertical="center" shrinkToFit="1"/>
    </xf>
    <xf numFmtId="0" fontId="155" fillId="47" borderId="22" xfId="2272" applyFont="1" applyFill="1" applyBorder="1" applyAlignment="1">
      <alignment horizontal="center" vertical="center" shrinkToFit="1"/>
    </xf>
    <xf numFmtId="0" fontId="155" fillId="46" borderId="2" xfId="2272" applyFont="1" applyFill="1" applyBorder="1" applyAlignment="1">
      <alignment horizontal="center" vertical="center" shrinkToFit="1"/>
    </xf>
    <xf numFmtId="0" fontId="155" fillId="46" borderId="22" xfId="2272" applyFont="1" applyFill="1" applyBorder="1" applyAlignment="1">
      <alignment horizontal="center" vertical="center" shrinkToFit="1"/>
    </xf>
    <xf numFmtId="0" fontId="152" fillId="42" borderId="2" xfId="2272" applyFont="1" applyFill="1" applyBorder="1" applyAlignment="1">
      <alignment horizontal="center" vertical="center" shrinkToFit="1"/>
    </xf>
    <xf numFmtId="0" fontId="152" fillId="42" borderId="22" xfId="2272" applyFont="1" applyFill="1" applyBorder="1" applyAlignment="1">
      <alignment horizontal="center" vertical="center" shrinkToFit="1"/>
    </xf>
    <xf numFmtId="0" fontId="152" fillId="36" borderId="2" xfId="2272" applyFont="1" applyFill="1" applyBorder="1" applyAlignment="1">
      <alignment horizontal="center" vertical="center" shrinkToFit="1"/>
    </xf>
    <xf numFmtId="0" fontId="152" fillId="36" borderId="22" xfId="2272" applyFont="1" applyFill="1" applyBorder="1" applyAlignment="1">
      <alignment horizontal="center" vertical="center" shrinkToFit="1"/>
    </xf>
    <xf numFmtId="0" fontId="173" fillId="0" borderId="0" xfId="2272" applyFont="1" applyAlignment="1">
      <alignment horizontal="left" vertical="center" shrinkToFit="1"/>
    </xf>
    <xf numFmtId="0" fontId="152" fillId="42" borderId="3" xfId="2272" applyFont="1" applyFill="1" applyBorder="1" applyAlignment="1">
      <alignment horizontal="center" vertical="center" shrinkToFit="1"/>
    </xf>
    <xf numFmtId="0" fontId="150" fillId="0" borderId="0" xfId="2272" applyFont="1" applyAlignment="1">
      <alignment horizontal="left" vertical="center" shrinkToFit="1"/>
    </xf>
    <xf numFmtId="0" fontId="155" fillId="36" borderId="2" xfId="2272" applyFont="1" applyFill="1" applyBorder="1" applyAlignment="1">
      <alignment horizontal="center" vertical="center" shrinkToFit="1"/>
    </xf>
    <xf numFmtId="0" fontId="155" fillId="36" borderId="22" xfId="2272" applyFont="1" applyFill="1" applyBorder="1" applyAlignment="1">
      <alignment horizontal="center" vertical="center" shrinkToFit="1"/>
    </xf>
    <xf numFmtId="177" fontId="152" fillId="36" borderId="2" xfId="2272" applyNumberFormat="1" applyFont="1" applyFill="1" applyBorder="1" applyAlignment="1">
      <alignment horizontal="center" vertical="center" shrinkToFit="1"/>
    </xf>
    <xf numFmtId="177" fontId="152" fillId="36" borderId="22" xfId="2272" applyNumberFormat="1" applyFont="1" applyFill="1" applyBorder="1" applyAlignment="1">
      <alignment horizontal="center" vertical="center" shrinkToFit="1"/>
    </xf>
    <xf numFmtId="0" fontId="188" fillId="0" borderId="0" xfId="0" applyFont="1" applyAlignment="1">
      <alignment horizontal="center" vertical="center"/>
    </xf>
    <xf numFmtId="0" fontId="158" fillId="0" borderId="0" xfId="0" applyFont="1" applyAlignment="1">
      <alignment horizontal="right" vertical="center"/>
    </xf>
    <xf numFmtId="0" fontId="176" fillId="0" borderId="3" xfId="2272" applyFont="1" applyBorder="1" applyAlignment="1">
      <alignment horizontal="center" vertical="center" shrinkToFit="1"/>
    </xf>
    <xf numFmtId="0" fontId="157" fillId="23" borderId="54" xfId="2272" applyFont="1" applyFill="1" applyBorder="1" applyAlignment="1">
      <alignment horizontal="center" vertical="center" shrinkToFit="1"/>
    </xf>
    <xf numFmtId="0" fontId="157" fillId="23" borderId="62" xfId="2272" applyFont="1" applyFill="1" applyBorder="1" applyAlignment="1">
      <alignment horizontal="center" vertical="center" shrinkToFit="1"/>
    </xf>
    <xf numFmtId="0" fontId="157" fillId="23" borderId="49" xfId="2272" applyFont="1" applyFill="1" applyBorder="1" applyAlignment="1">
      <alignment horizontal="center" vertical="center" shrinkToFit="1"/>
    </xf>
    <xf numFmtId="0" fontId="157" fillId="23" borderId="55" xfId="2272" applyFont="1" applyFill="1" applyBorder="1" applyAlignment="1">
      <alignment horizontal="center" vertical="center" shrinkToFit="1"/>
    </xf>
    <xf numFmtId="0" fontId="157" fillId="23" borderId="23" xfId="2272" applyFont="1" applyFill="1" applyBorder="1" applyAlignment="1">
      <alignment horizontal="center" vertical="center" shrinkToFit="1"/>
    </xf>
    <xf numFmtId="0" fontId="157" fillId="23" borderId="56" xfId="2272" applyFont="1" applyFill="1" applyBorder="1" applyAlignment="1">
      <alignment horizontal="center" vertical="center" shrinkToFit="1"/>
    </xf>
    <xf numFmtId="0" fontId="175" fillId="39" borderId="3" xfId="2272" applyFont="1" applyFill="1" applyBorder="1" applyAlignment="1">
      <alignment horizontal="center" vertical="center" shrinkToFit="1"/>
    </xf>
    <xf numFmtId="0" fontId="174" fillId="36" borderId="2" xfId="0" applyFont="1" applyFill="1" applyBorder="1" applyAlignment="1">
      <alignment horizontal="center" vertical="center"/>
    </xf>
    <xf numFmtId="0" fontId="174" fillId="36" borderId="22" xfId="0" applyFont="1" applyFill="1" applyBorder="1" applyAlignment="1">
      <alignment horizontal="center" vertical="center"/>
    </xf>
    <xf numFmtId="0" fontId="174" fillId="37" borderId="2" xfId="0" applyFont="1" applyFill="1" applyBorder="1" applyAlignment="1">
      <alignment horizontal="center" vertical="center"/>
    </xf>
    <xf numFmtId="0" fontId="174" fillId="37" borderId="22" xfId="0" applyFont="1" applyFill="1" applyBorder="1" applyAlignment="1">
      <alignment horizontal="center" vertical="center"/>
    </xf>
    <xf numFmtId="0" fontId="156" fillId="36" borderId="57" xfId="2272" applyFont="1" applyFill="1" applyBorder="1" applyAlignment="1">
      <alignment horizontal="center" vertical="center" shrinkToFit="1"/>
    </xf>
    <xf numFmtId="0" fontId="156" fillId="36" borderId="44" xfId="2272" applyFont="1" applyFill="1" applyBorder="1" applyAlignment="1">
      <alignment horizontal="center" vertical="center" shrinkToFit="1"/>
    </xf>
    <xf numFmtId="0" fontId="156" fillId="36" borderId="58" xfId="2272" applyFont="1" applyFill="1" applyBorder="1" applyAlignment="1">
      <alignment horizontal="center" vertical="center" shrinkToFit="1"/>
    </xf>
    <xf numFmtId="0" fontId="175" fillId="44" borderId="3" xfId="2272" applyFont="1" applyFill="1" applyBorder="1" applyAlignment="1">
      <alignment horizontal="center" vertical="center" shrinkToFit="1"/>
    </xf>
    <xf numFmtId="0" fontId="155" fillId="43" borderId="2" xfId="2272" applyFont="1" applyFill="1" applyBorder="1" applyAlignment="1">
      <alignment horizontal="center" vertical="center" shrinkToFit="1"/>
    </xf>
    <xf numFmtId="0" fontId="155" fillId="43" borderId="22" xfId="2272" applyFont="1" applyFill="1" applyBorder="1" applyAlignment="1">
      <alignment horizontal="center" vertical="center" shrinkToFit="1"/>
    </xf>
    <xf numFmtId="0" fontId="153" fillId="45" borderId="37" xfId="2272" applyFont="1" applyFill="1" applyBorder="1" applyAlignment="1">
      <alignment horizontal="center" vertical="center" shrinkToFit="1"/>
    </xf>
    <xf numFmtId="0" fontId="153" fillId="45" borderId="62" xfId="2272" applyFont="1" applyFill="1" applyBorder="1" applyAlignment="1">
      <alignment horizontal="center" vertical="center" shrinkToFit="1"/>
    </xf>
    <xf numFmtId="0" fontId="153" fillId="45" borderId="49" xfId="2272" applyFont="1" applyFill="1" applyBorder="1" applyAlignment="1">
      <alignment horizontal="center" vertical="center" shrinkToFit="1"/>
    </xf>
    <xf numFmtId="0" fontId="153" fillId="45" borderId="59" xfId="2272" applyFont="1" applyFill="1" applyBorder="1" applyAlignment="1">
      <alignment horizontal="center" vertical="center" shrinkToFit="1"/>
    </xf>
    <xf numFmtId="0" fontId="153" fillId="45" borderId="60" xfId="2272" applyFont="1" applyFill="1" applyBorder="1" applyAlignment="1">
      <alignment horizontal="center" vertical="center" shrinkToFit="1"/>
    </xf>
    <xf numFmtId="0" fontId="153" fillId="45" borderId="29" xfId="2272" applyFont="1" applyFill="1" applyBorder="1" applyAlignment="1">
      <alignment horizontal="center" vertical="center" shrinkToFit="1"/>
    </xf>
    <xf numFmtId="0" fontId="183" fillId="0" borderId="57" xfId="2382" applyFont="1" applyBorder="1" applyAlignment="1">
      <alignment horizontal="center" vertical="center"/>
    </xf>
    <xf numFmtId="0" fontId="183" fillId="0" borderId="44" xfId="2382" applyFont="1" applyBorder="1" applyAlignment="1">
      <alignment horizontal="center" vertical="center"/>
    </xf>
    <xf numFmtId="0" fontId="183" fillId="0" borderId="63" xfId="2382" applyFont="1" applyBorder="1" applyAlignment="1">
      <alignment horizontal="center" vertical="center"/>
    </xf>
    <xf numFmtId="0" fontId="182" fillId="55" borderId="3" xfId="2382" applyFont="1" applyFill="1" applyBorder="1" applyAlignment="1">
      <alignment horizontal="center" vertical="center"/>
    </xf>
    <xf numFmtId="0" fontId="182" fillId="55" borderId="4" xfId="2382" applyFont="1" applyFill="1" applyBorder="1" applyAlignment="1">
      <alignment horizontal="center" vertical="center"/>
    </xf>
    <xf numFmtId="0" fontId="182" fillId="55" borderId="25" xfId="2382" applyFont="1" applyFill="1" applyBorder="1" applyAlignment="1">
      <alignment horizontal="center" vertical="center"/>
    </xf>
    <xf numFmtId="0" fontId="182" fillId="55" borderId="51" xfId="2382" applyFont="1" applyFill="1" applyBorder="1" applyAlignment="1">
      <alignment horizontal="center" vertical="center"/>
    </xf>
    <xf numFmtId="0" fontId="13" fillId="55" borderId="3" xfId="2382" applyFill="1" applyBorder="1" applyAlignment="1">
      <alignment horizontal="center" vertical="center"/>
    </xf>
    <xf numFmtId="0" fontId="13" fillId="55" borderId="4" xfId="2382" applyFill="1" applyBorder="1" applyAlignment="1">
      <alignment horizontal="center" vertical="center"/>
    </xf>
  </cellXfs>
  <cellStyles count="2543">
    <cellStyle name="          _x000d__x000a_386grabber=vga.3gr_x000d__x000a_" xfId="1"/>
    <cellStyle name="&quot;" xfId="2"/>
    <cellStyle name="&quot;큰제목&quot;" xfId="3"/>
    <cellStyle name="#" xfId="4"/>
    <cellStyle name="#,##0" xfId="5"/>
    <cellStyle name="#,##0.0" xfId="6"/>
    <cellStyle name="#,##0.00" xfId="7"/>
    <cellStyle name="#,##0.000" xfId="8"/>
    <cellStyle name="#,##0_5. 토목" xfId="9"/>
    <cellStyle name="#_2000상반기노임" xfId="10"/>
    <cellStyle name="#_3지역 YI" xfId="11"/>
    <cellStyle name="#_3지역 YI_PERSONAL" xfId="12"/>
    <cellStyle name="#_3지역 YI_당진기성" xfId="13"/>
    <cellStyle name="#_3지역 YI_당진기성_당진복구" xfId="14"/>
    <cellStyle name="#_3지역 YI_당진복구" xfId="15"/>
    <cellStyle name="#_3지역 YI_당진설계" xfId="16"/>
    <cellStyle name="#_3지역 YI_당진설계_당진복구" xfId="17"/>
    <cellStyle name="#_3지역 YI_발받침" xfId="18"/>
    <cellStyle name="#_3지역 YI_발받침형별체적" xfId="19"/>
    <cellStyle name="#_3지역 YI_신서산" xfId="20"/>
    <cellStyle name="#_3지역 YI_회선설계서" xfId="21"/>
    <cellStyle name="#_3지역 YI_회선설계서_당진복구" xfId="22"/>
    <cellStyle name="#_99하반기노임" xfId="23"/>
    <cellStyle name="#_GANIGOSA" xfId="24"/>
    <cellStyle name="#_Module1" xfId="25"/>
    <cellStyle name="#_Module1_CCTV추가분" xfId="26"/>
    <cellStyle name="#_Module1_OPSTNEW1" xfId="27"/>
    <cellStyle name="#_Module1_OPSTNEW1_당진복구" xfId="28"/>
    <cellStyle name="#_Module1_PERSONAL" xfId="29"/>
    <cellStyle name="#_Module1_PERSONAL_OPSTNEW1" xfId="30"/>
    <cellStyle name="#_Module1_PERSONAL_OPSTNEW1_당진복구" xfId="31"/>
    <cellStyle name="#_Module1_PERSONAL_당진복구" xfId="32"/>
    <cellStyle name="#_Module1_구입자재내역서" xfId="33"/>
    <cellStyle name="#_Module1_노임종합" xfId="34"/>
    <cellStyle name="#_Module1_당진기성" xfId="35"/>
    <cellStyle name="#_Module1_당진기성_당진복구" xfId="36"/>
    <cellStyle name="#_Module1_당진복구간이" xfId="37"/>
    <cellStyle name="#_Module1_당진설계" xfId="38"/>
    <cellStyle name="#_Module1_당진설계_당진복구" xfId="39"/>
    <cellStyle name="#_Module1_도급비 정산서" xfId="40"/>
    <cellStyle name="#_Module1_발받침" xfId="41"/>
    <cellStyle name="#_Module1_발받침_당진복구" xfId="42"/>
    <cellStyle name="#_Module1_발받침형별체적" xfId="43"/>
    <cellStyle name="#_Module1_발받침형별체적_당진복구" xfId="44"/>
    <cellStyle name="#_Module1_발받침형별체적_발받침" xfId="45"/>
    <cellStyle name="#_Module1_발받침형별체적_발받침_당진복구" xfId="46"/>
    <cellStyle name="#_Module1_본사청주간이공사" xfId="47"/>
    <cellStyle name="#_Module1_북부산남부산설계" xfId="48"/>
    <cellStyle name="#_Module1_북부산신마산간이공사" xfId="49"/>
    <cellStyle name="#_Module1_신서산" xfId="50"/>
    <cellStyle name="#_Module1_신서산자통신고" xfId="51"/>
    <cellStyle name="#_Module1_신시흥관련광단국PITR" xfId="52"/>
    <cellStyle name="#_Module1_신안성CCTV시설공사" xfId="53"/>
    <cellStyle name="#_Module1_신태백인테넷cctv시설공사" xfId="54"/>
    <cellStyle name="#_Module1_신화순분기" xfId="55"/>
    <cellStyle name="#_Module1_영등포외곽cctv" xfId="56"/>
    <cellStyle name="#_Module1_울주지통(부산)" xfId="57"/>
    <cellStyle name="#_Module1_적용단가산출" xfId="58"/>
    <cellStyle name="#_Module1_정산변경내역" xfId="59"/>
    <cellStyle name="#_Module1_정산변경내역 (2)" xfId="60"/>
    <cellStyle name="#_Module1_정산집계표" xfId="61"/>
    <cellStyle name="#_Module1_증감집계표" xfId="62"/>
    <cellStyle name="#_Module1_회선설계서" xfId="63"/>
    <cellStyle name="#_Module2" xfId="64"/>
    <cellStyle name="#_Module2_1" xfId="65"/>
    <cellStyle name="#_Module2_1_CCTV추가분" xfId="66"/>
    <cellStyle name="#_Module2_1_OPSTNEW1" xfId="67"/>
    <cellStyle name="#_Module2_1_OPSTNEW1_당진복구" xfId="68"/>
    <cellStyle name="#_Module2_1_PERSONAL" xfId="69"/>
    <cellStyle name="#_Module2_1_PERSONAL_OPSTNEW1" xfId="70"/>
    <cellStyle name="#_Module2_1_PERSONAL_OPSTNEW1_당진복구" xfId="71"/>
    <cellStyle name="#_Module2_1_PERSONAL_당진복구" xfId="72"/>
    <cellStyle name="#_Module2_1_구입자재내역서" xfId="73"/>
    <cellStyle name="#_Module2_1_노임종합" xfId="74"/>
    <cellStyle name="#_Module2_1_당진기성" xfId="75"/>
    <cellStyle name="#_Module2_1_당진기성_당진복구" xfId="76"/>
    <cellStyle name="#_Module2_1_당진복구간이" xfId="77"/>
    <cellStyle name="#_Module2_1_당진설계" xfId="78"/>
    <cellStyle name="#_Module2_1_당진설계_당진복구" xfId="79"/>
    <cellStyle name="#_Module2_1_도급비 정산서" xfId="80"/>
    <cellStyle name="#_Module2_1_발받침" xfId="81"/>
    <cellStyle name="#_Module2_1_발받침_당진복구" xfId="82"/>
    <cellStyle name="#_Module2_1_발받침형별체적" xfId="83"/>
    <cellStyle name="#_Module2_1_발받침형별체적_당진복구" xfId="84"/>
    <cellStyle name="#_Module2_1_발받침형별체적_발받침" xfId="85"/>
    <cellStyle name="#_Module2_1_발받침형별체적_발받침_당진복구" xfId="86"/>
    <cellStyle name="#_Module2_1_본사청주간이공사" xfId="87"/>
    <cellStyle name="#_Module2_1_북부산남부산설계" xfId="88"/>
    <cellStyle name="#_Module2_1_북부산신마산간이공사" xfId="89"/>
    <cellStyle name="#_Module2_1_신서산" xfId="90"/>
    <cellStyle name="#_Module2_1_신서산자통신고" xfId="91"/>
    <cellStyle name="#_Module2_1_신시흥관련광단국PITR" xfId="92"/>
    <cellStyle name="#_Module2_1_신안성CCTV시설공사" xfId="93"/>
    <cellStyle name="#_Module2_1_신태백인테넷cctv시설공사" xfId="94"/>
    <cellStyle name="#_Module2_1_신화순분기" xfId="95"/>
    <cellStyle name="#_Module2_1_영등포외곽cctv" xfId="96"/>
    <cellStyle name="#_Module2_1_울주지통(부산)" xfId="97"/>
    <cellStyle name="#_Module2_1_적용단가산출" xfId="98"/>
    <cellStyle name="#_Module2_1_정산변경내역" xfId="99"/>
    <cellStyle name="#_Module2_1_정산변경내역 (2)" xfId="100"/>
    <cellStyle name="#_Module2_1_정산집계표" xfId="101"/>
    <cellStyle name="#_Module2_1_증감집계표" xfId="102"/>
    <cellStyle name="#_Module2_1_회선설계서" xfId="103"/>
    <cellStyle name="#_Module2_CCTV추가분" xfId="104"/>
    <cellStyle name="#_Module2_OPSTNEW1" xfId="105"/>
    <cellStyle name="#_Module2_OPSTNEW1_당진복구" xfId="106"/>
    <cellStyle name="#_Module2_PERSONAL" xfId="107"/>
    <cellStyle name="#_Module2_PERSONAL_OPSTNEW1" xfId="108"/>
    <cellStyle name="#_Module2_PERSONAL_OPSTNEW1_당진복구" xfId="109"/>
    <cellStyle name="#_Module2_PERSONAL_당진복구" xfId="110"/>
    <cellStyle name="#_Module2_구입자재내역서" xfId="111"/>
    <cellStyle name="#_Module2_노임종합" xfId="112"/>
    <cellStyle name="#_Module2_당진기성" xfId="113"/>
    <cellStyle name="#_Module2_당진기성_당진복구" xfId="114"/>
    <cellStyle name="#_Module2_당진복구간이" xfId="115"/>
    <cellStyle name="#_Module2_당진설계" xfId="116"/>
    <cellStyle name="#_Module2_당진설계_당진복구" xfId="117"/>
    <cellStyle name="#_Module2_도급비 정산서" xfId="118"/>
    <cellStyle name="#_Module2_발받침" xfId="119"/>
    <cellStyle name="#_Module2_발받침_당진복구" xfId="120"/>
    <cellStyle name="#_Module2_발받침형별체적" xfId="121"/>
    <cellStyle name="#_Module2_발받침형별체적_당진복구" xfId="122"/>
    <cellStyle name="#_Module2_발받침형별체적_발받침" xfId="123"/>
    <cellStyle name="#_Module2_발받침형별체적_발받침_당진복구" xfId="124"/>
    <cellStyle name="#_Module2_본사청주간이공사" xfId="125"/>
    <cellStyle name="#_Module2_북부산남부산설계" xfId="126"/>
    <cellStyle name="#_Module2_북부산신마산간이공사" xfId="127"/>
    <cellStyle name="#_Module2_신서산" xfId="128"/>
    <cellStyle name="#_Module2_신서산자통신고" xfId="129"/>
    <cellStyle name="#_Module2_신시흥관련광단국PITR" xfId="130"/>
    <cellStyle name="#_Module2_신안성CCTV시설공사" xfId="131"/>
    <cellStyle name="#_Module2_신태백인테넷cctv시설공사" xfId="132"/>
    <cellStyle name="#_Module2_신화순분기" xfId="133"/>
    <cellStyle name="#_Module2_영등포외곽cctv" xfId="134"/>
    <cellStyle name="#_Module2_울주지통(부산)" xfId="135"/>
    <cellStyle name="#_Module2_적용단가산출" xfId="136"/>
    <cellStyle name="#_Module2_정산변경내역" xfId="137"/>
    <cellStyle name="#_Module2_정산변경내역 (2)" xfId="138"/>
    <cellStyle name="#_Module2_정산집계표" xfId="139"/>
    <cellStyle name="#_Module2_증감집계표" xfId="140"/>
    <cellStyle name="#_Module2_회선설계서" xfId="141"/>
    <cellStyle name="#_OPSTNEW1" xfId="142"/>
    <cellStyle name="#_PERSONAL" xfId="143"/>
    <cellStyle name="#_PERSONAL_OPSTNEW1" xfId="144"/>
    <cellStyle name="#_PERSONAL_OPSTNEW1_당진복구" xfId="145"/>
    <cellStyle name="#_PERSONAL_당진복구" xfId="146"/>
    <cellStyle name="#_견적서031110" xfId="147"/>
    <cellStyle name="#_공급물량집계표" xfId="148"/>
    <cellStyle name="#_공사설계서-법무부(1025)_보관" xfId="149"/>
    <cellStyle name="#_공사설계서-법무부(1031)_제출" xfId="150"/>
    <cellStyle name="#_공사설계서-이동문-최종-1" xfId="151"/>
    <cellStyle name="#_구입자재내역서" xfId="152"/>
    <cellStyle name="#_김천측량" xfId="153"/>
    <cellStyle name="#_남부상승" xfId="154"/>
    <cellStyle name="#_노임단가" xfId="155"/>
    <cellStyle name="#_노임단가(2002하반기)" xfId="156"/>
    <cellStyle name="#_노임단가표" xfId="157"/>
    <cellStyle name="#_노임단가표_PERSONAL" xfId="158"/>
    <cellStyle name="#_노임단가표_남부상승" xfId="159"/>
    <cellStyle name="#_노임단가표_당진기성" xfId="160"/>
    <cellStyle name="#_노임단가표_당진기성_당진복구" xfId="161"/>
    <cellStyle name="#_노임단가표_당진복구" xfId="162"/>
    <cellStyle name="#_노임단가표_당진설계" xfId="163"/>
    <cellStyle name="#_노임단가표_당진설계_당진복구" xfId="164"/>
    <cellStyle name="#_노임단가표_도급비 정산서" xfId="165"/>
    <cellStyle name="#_노임단가표_발받침" xfId="166"/>
    <cellStyle name="#_노임단가표_발받침형별체적" xfId="167"/>
    <cellStyle name="#_노임단가표_신서산" xfId="168"/>
    <cellStyle name="#_노임단가표_신태백인테넷cctv시설공사" xfId="169"/>
    <cellStyle name="#_노임단가표_영등포외곽cctv" xfId="170"/>
    <cellStyle name="#_노임단가표_적용단가산출" xfId="171"/>
    <cellStyle name="#_노임단가표_정산변경내역" xfId="172"/>
    <cellStyle name="#_노임단가표_정산변경내역 (2)" xfId="173"/>
    <cellStyle name="#_노임단가표_정산집계표" xfId="174"/>
    <cellStyle name="#_노임단가표_증감집계표" xfId="175"/>
    <cellStyle name="#_노임단가표_회선설계서" xfId="176"/>
    <cellStyle name="#_노임단가표_회선설계서_당진복구" xfId="177"/>
    <cellStyle name="#_당진기성" xfId="178"/>
    <cellStyle name="#_당진기성_설계내역서(청사)" xfId="179"/>
    <cellStyle name="#_당진기성_설계내역서123" xfId="180"/>
    <cellStyle name="#_당진복구" xfId="181"/>
    <cellStyle name="#_당진복구간이" xfId="182"/>
    <cellStyle name="#_당진설계" xfId="183"/>
    <cellStyle name="#_당진설계_설계내역서(청사)" xfId="184"/>
    <cellStyle name="#_당진설계_설계내역서123" xfId="185"/>
    <cellStyle name="#_도급비 정산서" xfId="186"/>
    <cellStyle name="#_목차 " xfId="187"/>
    <cellStyle name="#_발받침" xfId="188"/>
    <cellStyle name="#_발받침_당진복구" xfId="189"/>
    <cellStyle name="#_발받침형별체적" xfId="190"/>
    <cellStyle name="#_발받침형별체적_당진복구" xfId="191"/>
    <cellStyle name="#_발받침형별체적_발받침" xfId="192"/>
    <cellStyle name="#_발받침형별체적_발받침_당진복구" xfId="193"/>
    <cellStyle name="#_산출적용근거" xfId="194"/>
    <cellStyle name="#_산출적용근거_1" xfId="195"/>
    <cellStyle name="#_산출적용근거_PERSONAL" xfId="196"/>
    <cellStyle name="#_산출적용근거_당진기성" xfId="197"/>
    <cellStyle name="#_산출적용근거_당진기성_당진복구" xfId="198"/>
    <cellStyle name="#_산출적용근거_당진설계" xfId="199"/>
    <cellStyle name="#_산출적용근거_당진설계_당진복구" xfId="200"/>
    <cellStyle name="#_산출적용근거_발받침" xfId="201"/>
    <cellStyle name="#_산출적용근거_발받침형별체적" xfId="202"/>
    <cellStyle name="#_산출적용근거_발받침형별체적_발받침" xfId="203"/>
    <cellStyle name="#_산출적용근거_신서산" xfId="204"/>
    <cellStyle name="#_산출적용근거_회선설계서" xfId="205"/>
    <cellStyle name="#_상승노임" xfId="206"/>
    <cellStyle name="#_설계명세서" xfId="207"/>
    <cellStyle name="#_설계명세서_CCTV추가분" xfId="208"/>
    <cellStyle name="#_설계명세서_구입자재내역서" xfId="209"/>
    <cellStyle name="#_설계명세서_동서울~신안성~신용인 PITR 시설공사" xfId="210"/>
    <cellStyle name="#_설계명세서_신태백인테넷cctv시설공사" xfId="211"/>
    <cellStyle name="#_설계명세서_영등포외곽cctv" xfId="212"/>
    <cellStyle name="#_설계변경(동대구영업소변경)" xfId="213"/>
    <cellStyle name="#_설명서(1차)" xfId="214"/>
    <cellStyle name="#_성동과학" xfId="215"/>
    <cellStyle name="#_소운반" xfId="216"/>
    <cellStyle name="#_소운반_PERSONAL" xfId="217"/>
    <cellStyle name="#_소운반_당진기성" xfId="218"/>
    <cellStyle name="#_소운반_당진설계" xfId="219"/>
    <cellStyle name="#_소운반_발받침" xfId="220"/>
    <cellStyle name="#_소운반_발받침형별체적" xfId="221"/>
    <cellStyle name="#_소운반_발받침형별체적_발받침" xfId="222"/>
    <cellStyle name="#_소운반_신서산" xfId="223"/>
    <cellStyle name="#_신서산" xfId="224"/>
    <cellStyle name="#_신서산자통신고" xfId="225"/>
    <cellStyle name="#_신태백통신공사 설계서" xfId="226"/>
    <cellStyle name="#_운반거리집계" xfId="227"/>
    <cellStyle name="#_운반거리집계_PERSONAL" xfId="228"/>
    <cellStyle name="#_운반거리집계_당진기성" xfId="229"/>
    <cellStyle name="#_운반거리집계_당진설계" xfId="230"/>
    <cellStyle name="#_운반거리집계_발받침" xfId="231"/>
    <cellStyle name="#_운반거리집계_발받침형별체적" xfId="232"/>
    <cellStyle name="#_운반거리집계_발받침형별체적_발받침" xfId="233"/>
    <cellStyle name="#_운반거리집계_신서산" xfId="234"/>
    <cellStyle name="#_울주지통(부산)" xfId="235"/>
    <cellStyle name="#_자재집결소" xfId="236"/>
    <cellStyle name="#_자재집결소_PERSONAL" xfId="237"/>
    <cellStyle name="#_자재집결소_당진기성" xfId="238"/>
    <cellStyle name="#_자재집결소_당진설계" xfId="239"/>
    <cellStyle name="#_자재집결소_발받침" xfId="240"/>
    <cellStyle name="#_자재집결소_발받침형별체적" xfId="241"/>
    <cellStyle name="#_자재집결소_발받침형별체적_발받침" xfId="242"/>
    <cellStyle name="#_자재집결소_신서산" xfId="243"/>
    <cellStyle name="#_자통신고" xfId="244"/>
    <cellStyle name="#_자통신고(산청~의령)" xfId="245"/>
    <cellStyle name="#_적용단가산출" xfId="246"/>
    <cellStyle name="#_적용단가산출_1" xfId="247"/>
    <cellStyle name="#_적용단가산출_남부상승" xfId="248"/>
    <cellStyle name="#_적용단가산출_도급비 정산서" xfId="249"/>
    <cellStyle name="#_적용단가산출_적용단가산출" xfId="250"/>
    <cellStyle name="#_적용단가산출_정산변경내역" xfId="251"/>
    <cellStyle name="#_적용단가산출_정산변경내역 (2)" xfId="252"/>
    <cellStyle name="#_적용단가산출_증감집계표" xfId="253"/>
    <cellStyle name="#_정산명세서표지" xfId="254"/>
    <cellStyle name="#_정산명세서표지_1" xfId="255"/>
    <cellStyle name="#_정산명세서표지_남부상승" xfId="256"/>
    <cellStyle name="#_정산명세서표지_도급비 정산서" xfId="257"/>
    <cellStyle name="#_정산명세서표지_적용단가산출" xfId="258"/>
    <cellStyle name="#_정산명세서표지_정산변경내역" xfId="259"/>
    <cellStyle name="#_정산명세서표지_정산변경내역 (2)" xfId="260"/>
    <cellStyle name="#_정산명세서표지_정산집계표" xfId="261"/>
    <cellStyle name="#_정산명세서표지_증감집계표" xfId="262"/>
    <cellStyle name="#_정산변경내역" xfId="263"/>
    <cellStyle name="#_정산변경내역 (2)" xfId="264"/>
    <cellStyle name="#_조정단가표" xfId="265"/>
    <cellStyle name="#_준공검사보고서" xfId="266"/>
    <cellStyle name="#_준공검사보고서_1" xfId="267"/>
    <cellStyle name="#_준공검사보고서_남부상승" xfId="268"/>
    <cellStyle name="#_준공검사보고서_도급비 정산서" xfId="269"/>
    <cellStyle name="#_준공검사보고서_적용단가산출" xfId="270"/>
    <cellStyle name="#_준공검사보고서_정산변경내역" xfId="271"/>
    <cellStyle name="#_준공검사보고서_정산변경내역 (2)" xfId="272"/>
    <cellStyle name="#_준공검사보고서_증감집계표" xfId="273"/>
    <cellStyle name="#_증감집계표" xfId="274"/>
    <cellStyle name="#_차량대수산출" xfId="275"/>
    <cellStyle name="#_차량대수산출_PERSONAL" xfId="276"/>
    <cellStyle name="#_차량대수산출_당진기성" xfId="277"/>
    <cellStyle name="#_차량대수산출_당진설계" xfId="278"/>
    <cellStyle name="#_차량대수산출_발받침" xfId="279"/>
    <cellStyle name="#_차량대수산출_발받침형별체적" xfId="280"/>
    <cellStyle name="#_차량대수산출_발받침형별체적_발받침" xfId="281"/>
    <cellStyle name="#_차량대수산출_신서산" xfId="282"/>
    <cellStyle name="#_콘헐기" xfId="283"/>
    <cellStyle name="#_터파기(보도)" xfId="284"/>
    <cellStyle name="#_터파기(보도)_남부상승" xfId="285"/>
    <cellStyle name="#_터파기(보도)_도급비 정산서" xfId="286"/>
    <cellStyle name="#_터파기(보도)_적용단가산출" xfId="287"/>
    <cellStyle name="#_터파기(보도)_정산변경내역" xfId="288"/>
    <cellStyle name="#_터파기(보도)_정산변경내역 (2)" xfId="289"/>
    <cellStyle name="#_터파기(보도)_증감집계표" xfId="290"/>
    <cellStyle name="#_표지" xfId="291"/>
    <cellStyle name="#_품산출서" xfId="292"/>
    <cellStyle name="#_품셈 " xfId="293"/>
    <cellStyle name="#_품셈표" xfId="294"/>
    <cellStyle name="#_품셈표_PERSONAL" xfId="295"/>
    <cellStyle name="#_품셈표_당진기성" xfId="296"/>
    <cellStyle name="#_품셈표_당진기성_당진복구" xfId="297"/>
    <cellStyle name="#_품셈표_당진복구" xfId="298"/>
    <cellStyle name="#_품셈표_당진설계" xfId="299"/>
    <cellStyle name="#_품셈표_당진설계_당진복구" xfId="300"/>
    <cellStyle name="#_품셈표_발받침" xfId="301"/>
    <cellStyle name="#_품셈표_발받침형별체적" xfId="302"/>
    <cellStyle name="#_품셈표_신서산" xfId="303"/>
    <cellStyle name="#_품셈표_회선설계서" xfId="304"/>
    <cellStyle name="#_품셈표_회선설계서_당진복구" xfId="305"/>
    <cellStyle name="#_품셈표CR" xfId="306"/>
    <cellStyle name="#_핸드홀맨홀부표" xfId="307"/>
    <cellStyle name="#_핸드홀맨홀부표_남부상승" xfId="308"/>
    <cellStyle name="#_핸드홀맨홀부표_도급비 정산서" xfId="309"/>
    <cellStyle name="#_핸드홀맨홀부표_적용단가산출" xfId="310"/>
    <cellStyle name="#_핸드홀맨홀부표_정산변경내역" xfId="311"/>
    <cellStyle name="#_핸드홀맨홀부표_정산변경내역 (2)" xfId="312"/>
    <cellStyle name="#_핸드홀맨홀부표_정산집계표" xfId="313"/>
    <cellStyle name="#_핸드홀맨홀부표_증감집계표" xfId="314"/>
    <cellStyle name="#_회선설계서" xfId="315"/>
    <cellStyle name="$" xfId="316"/>
    <cellStyle name="$_0009김포공항LED교체공사(광일)" xfId="317"/>
    <cellStyle name="$_0011KIST소각설비제작설치" xfId="318"/>
    <cellStyle name="$_0011긴급전화기정산(99년형광일)" xfId="319"/>
    <cellStyle name="$_0011부산종합경기장전광판" xfId="320"/>
    <cellStyle name="$_0012문화유적지표석제작설치" xfId="321"/>
    <cellStyle name="$_0105담배자판기개조원가" xfId="322"/>
    <cellStyle name="$_0106LG인버터냉난방기제작-1" xfId="323"/>
    <cellStyle name="$_0107도공IBS설비SW부문(참조)" xfId="324"/>
    <cellStyle name="$_0107문화재복원용목재-8월6일" xfId="325"/>
    <cellStyle name="$_0107포천영중수배전반(제조,설치)" xfId="326"/>
    <cellStyle name="$_0111해양수산부등명기제작" xfId="327"/>
    <cellStyle name="$_0112금감원사무자동화시스템" xfId="328"/>
    <cellStyle name="$_0112수도권매립지SW원가" xfId="329"/>
    <cellStyle name="$_db진흥" xfId="330"/>
    <cellStyle name="$_SE40" xfId="331"/>
    <cellStyle name="$_견적2" xfId="332"/>
    <cellStyle name="$_기아" xfId="333"/>
    <cellStyle name="$_설계내역서(15차로)" xfId="334"/>
    <cellStyle name="$_설계내역서-5월1일" xfId="335"/>
    <cellStyle name="$_수초제거기(대양기계)" xfId="336"/>
    <cellStyle name="$_일위대가_현장장비(AVI)" xfId="337"/>
    <cellStyle name="(##.00)" xfId="338"/>
    <cellStyle name="(△콤마)" xfId="339"/>
    <cellStyle name="(백분율)" xfId="340"/>
    <cellStyle name="(콤마)" xfId="341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342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2359"/>
    <cellStyle name="??_x000c_靖?崧U_x0001_A_x0014_?_x0007__x0001__x0001_" xfId="343"/>
    <cellStyle name="??&amp;O?&amp;H?_x0008__x000f__x0007_?_x0007__x0001__x0001_" xfId="344"/>
    <cellStyle name="??&amp;O?&amp;H?_x0008_??_x0007__x0001__x0001_" xfId="345"/>
    <cellStyle name="?W?_laroux" xfId="346"/>
    <cellStyle name="]_^[꺞_x0008_?" xfId="347"/>
    <cellStyle name="_(01-14)광양항인건비" xfId="348"/>
    <cellStyle name="_(030312)오남리 아파트" xfId="349"/>
    <cellStyle name="_03_전기내역서(부산청)" xfId="350"/>
    <cellStyle name="_040731-1(우회도로2단계-보광통신)" xfId="351"/>
    <cellStyle name="_05_통신내역서(부산청)" xfId="352"/>
    <cellStyle name="_06_소방내역서(부산청)" xfId="353"/>
    <cellStyle name="_2002결과표1" xfId="354"/>
    <cellStyle name="_2007년상반기노임단가-P" xfId="355"/>
    <cellStyle name="_2-4.상반기실적부문별요약" xfId="356"/>
    <cellStyle name="_2-4.상반기실적부문별요약(표지및목차포함)" xfId="357"/>
    <cellStyle name="_2-4.상반기실적부문별요약(표지및목차포함)_1" xfId="358"/>
    <cellStyle name="_2-4.상반기실적부문별요약_1" xfId="359"/>
    <cellStyle name="_6.1 자가통신망(장비)수량및단가산출서(부산청)" xfId="360"/>
    <cellStyle name="_8.전기접지 수량및단가(부산청)" xfId="361"/>
    <cellStyle name="_'99상반기경영개선활동결과(게시용)" xfId="362"/>
    <cellStyle name="_BACK 기아 소하리 원격방송 물량산출 참고" xfId="363"/>
    <cellStyle name="_Book1" xfId="364"/>
    <cellStyle name="_B수량산출서(오창-진천)" xfId="365"/>
    <cellStyle name="_B수량산출서(최종분-전체분)" xfId="366"/>
    <cellStyle name="_CCTV내역서-15Mpole-0725" xfId="367"/>
    <cellStyle name="_CCTV시스템내역(설치인건비)" xfId="368"/>
    <cellStyle name="_RE" xfId="369"/>
    <cellStyle name="_TP_STB_견적서_최종_0730" xfId="370"/>
    <cellStyle name="_TP셋탑견적(20031023)" xfId="371"/>
    <cellStyle name="_VDS 수량 및 단가산출서" xfId="372"/>
    <cellStyle name="_갑지(1221)" xfId="373"/>
    <cellStyle name="_갑지(총)" xfId="374"/>
    <cellStyle name="_강과장(Fronnix,설계가1126)" xfId="375"/>
    <cellStyle name="_강산FRP" xfId="376"/>
    <cellStyle name="_견적서(1014)" xfId="377"/>
    <cellStyle name="_견적서(둔산)" xfId="378"/>
    <cellStyle name="_견적서(총괄)" xfId="379"/>
    <cellStyle name="_견적서-삼성테크윈-사회안전_제출" xfId="380"/>
    <cellStyle name="_견적의뢰서(추가분)" xfId="381"/>
    <cellStyle name="_견적의뢰-소어텍" xfId="382"/>
    <cellStyle name="_견적집계표 (KT이윤)" xfId="383"/>
    <cellStyle name="_경영개선활동상반기실적(990708)" xfId="384"/>
    <cellStyle name="_경영개선활동상반기실적(990708)_1" xfId="385"/>
    <cellStyle name="_경영개선활동상반기실적(990708)_2" xfId="386"/>
    <cellStyle name="_경영개선활성화방안(990802)" xfId="387"/>
    <cellStyle name="_경영개선활성화방안(990802)_1" xfId="388"/>
    <cellStyle name="_고창담양2공구-투찰97" xfId="389"/>
    <cellStyle name="_고창담양2공구-투찰97_(무안)가실행" xfId="390"/>
    <cellStyle name="_고창담양2공구-투찰97_(무안)가실행_2003발주설계서2" xfId="391"/>
    <cellStyle name="_고창담양2공구-투찰97_~att2B5A" xfId="392"/>
    <cellStyle name="_고창담양2공구-투찰97_~att2B5A_2003발주설계서2" xfId="393"/>
    <cellStyle name="_고창담양2공구-투찰97_2003발주설계서2" xfId="394"/>
    <cellStyle name="_고창담양2공구-투찰97_3.0무안광주3공구(입찰가실행-최종)" xfId="395"/>
    <cellStyle name="_고창담양2공구-투찰97_3.0무안광주3공구(입찰가실행-최종)_(무안)가실행" xfId="396"/>
    <cellStyle name="_고창담양2공구-투찰97_3.0무안광주3공구(입찰가실행-최종)_(무안)가실행_2003발주설계서2" xfId="397"/>
    <cellStyle name="_고창담양2공구-투찰97_3.0무안광주3공구(입찰가실행-최종)_2003발주설계서2" xfId="398"/>
    <cellStyle name="_고창담양2공구-투찰97_고창장성1공구(가실행-최종)" xfId="399"/>
    <cellStyle name="_고창담양2공구-투찰97_고창장성1공구(가실행-최종)_2003발주설계서2" xfId="400"/>
    <cellStyle name="_고창담양2공구-투찰97_고창장성1공구일위대가" xfId="401"/>
    <cellStyle name="_고창담양2공구-투찰97_고창장성1공구일위대가_2003발주설계서2" xfId="402"/>
    <cellStyle name="_공사설계서-법무부(1025)_보관" xfId="403"/>
    <cellStyle name="_공사설계서-법무부(1031)_제출" xfId="404"/>
    <cellStyle name="_공사설계서-이동문-최종-1" xfId="405"/>
    <cellStyle name="_금구(과학대길)도로 포장덧씌우기공사1" xfId="406"/>
    <cellStyle name="_김천설계내역(유니썬)" xfId="407"/>
    <cellStyle name="_김포ER(세종)" xfId="408"/>
    <cellStyle name="_내역3(통신)" xfId="409"/>
    <cellStyle name="_내역서" xfId="410"/>
    <cellStyle name="_내역서 상록" xfId="411"/>
    <cellStyle name="_내역서(0728수정)" xfId="412"/>
    <cellStyle name="_내역서_0525" xfId="413"/>
    <cellStyle name="_내역서_0714" xfId="414"/>
    <cellStyle name="_내역서_옥천군청서식" xfId="415"/>
    <cellStyle name="_내역서및설계서" xfId="416"/>
    <cellStyle name="_내판" xfId="417"/>
    <cellStyle name="_노임단가" xfId="418"/>
    <cellStyle name="_대체시설설계서(통신)" xfId="419"/>
    <cellStyle name="_도시(포스데이타)계약" xfId="420"/>
    <cellStyle name="_도시(포스데이타)계약2" xfId="421"/>
    <cellStyle name="_별첨(계획서및실적서양식)" xfId="422"/>
    <cellStyle name="_별첨(계획서및실적서양식)_1" xfId="423"/>
    <cellStyle name="_불법설계서" xfId="424"/>
    <cellStyle name="_산출내역견적서(천안)" xfId="425"/>
    <cellStyle name="_상주시종합상황실(세기)" xfId="426"/>
    <cellStyle name="_상주시청(50805)(세기)" xfId="427"/>
    <cellStyle name="_상주시청종합상황실-원가계산서(050727)웹하드" xfId="428"/>
    <cellStyle name="_상주에이브견적" xfId="429"/>
    <cellStyle name="_상주한성견적" xfId="430"/>
    <cellStyle name="_상황판" xfId="431"/>
    <cellStyle name="_상황판일위견적" xfId="432"/>
    <cellStyle name="_서귀포시청종합상황실-원가계산서" xfId="433"/>
    <cellStyle name="_서울여대(20020516)" xfId="434"/>
    <cellStyle name="_선도전기(실적기준)" xfId="435"/>
    <cellStyle name="_설계내역(둔산)" xfId="436"/>
    <cellStyle name="_설계내역서-1" xfId="437"/>
    <cellStyle name="_설계서" xfId="438"/>
    <cellStyle name="_설계서-백제역사문화관(통신공사)" xfId="439"/>
    <cellStyle name="_설계원가 및 손익계산서(극장)" xfId="440"/>
    <cellStyle name="_설계원가 및 손익계산서(백화점)" xfId="441"/>
    <cellStyle name="_설계원가 및 손익계산서(이광환)" xfId="442"/>
    <cellStyle name="_설비(1218)" xfId="443"/>
    <cellStyle name="_설치위치별세부내역(VMS)-0323" xfId="444"/>
    <cellStyle name="_설치위치별세부내역_AVI_1(new)" xfId="445"/>
    <cellStyle name="_센터설비 (통합운영센터)" xfId="446"/>
    <cellStyle name="_센터설비(장비) " xfId="447"/>
    <cellStyle name="_소화물내역-통신" xfId="448"/>
    <cellStyle name="_수량산출서" xfId="449"/>
    <cellStyle name="_양식" xfId="450"/>
    <cellStyle name="_양식_1" xfId="451"/>
    <cellStyle name="_양식_2" xfId="452"/>
    <cellStyle name="_양재사옥증설(2003(1).3.31전송)" xfId="453"/>
    <cellStyle name="_예가분석-원본" xfId="454"/>
    <cellStyle name="_예가분석-원본_(무안)가실행" xfId="455"/>
    <cellStyle name="_예가분석-원본_(무안)가실행_2003발주설계서2" xfId="456"/>
    <cellStyle name="_예가분석-원본_~att2B5A" xfId="457"/>
    <cellStyle name="_예가분석-원본_~att2B5A_2003발주설계서2" xfId="458"/>
    <cellStyle name="_예가분석-원본_2003발주설계서2" xfId="459"/>
    <cellStyle name="_예가분석-원본_3.0무안광주3공구(입찰가실행-최종)" xfId="460"/>
    <cellStyle name="_예가분석-원본_3.0무안광주3공구(입찰가실행-최종)_(무안)가실행" xfId="461"/>
    <cellStyle name="_예가분석-원본_3.0무안광주3공구(입찰가실행-최종)_(무안)가실행_2003발주설계서2" xfId="462"/>
    <cellStyle name="_예가분석-원본_3.0무안광주3공구(입찰가실행-최종)_2003발주설계서2" xfId="463"/>
    <cellStyle name="_예가분석-원본_고창장성1공구(가실행-최종)" xfId="464"/>
    <cellStyle name="_예가분석-원본_고창장성1공구(가실행-최종)_2003발주설계서2" xfId="465"/>
    <cellStyle name="_예가분석-원본_고창장성1공구일위대가" xfId="466"/>
    <cellStyle name="_예가분석-원본_고창장성1공구일위대가_2003발주설계서2" xfId="467"/>
    <cellStyle name="_용인시청종합상황실-원가계산서" xfId="468"/>
    <cellStyle name="_울산실시설계내역서(하이테콤)-B" xfId="469"/>
    <cellStyle name="_원가계산" xfId="470"/>
    <cellStyle name="_원가분석(1217)" xfId="471"/>
    <cellStyle name="_원가분석(아이0208)" xfId="472"/>
    <cellStyle name="_유첨3(서식)" xfId="473"/>
    <cellStyle name="_유첨3(서식)_1" xfId="474"/>
    <cellStyle name="_응급ES" xfId="475"/>
    <cellStyle name="_응급RE" xfId="476"/>
    <cellStyle name="_이어폰형가이드설치공사비산출내역_20030424_2" xfId="477"/>
    <cellStyle name="_익산-장수1공구-설변(최종)" xfId="478"/>
    <cellStyle name="_익산-포항6공구" xfId="479"/>
    <cellStyle name="_익산-포항6공구_(무안)가실행" xfId="480"/>
    <cellStyle name="_익산-포항6공구_(무안)가실행_2003발주설계서2" xfId="481"/>
    <cellStyle name="_익산-포항6공구_~att2B5A" xfId="482"/>
    <cellStyle name="_익산-포항6공구_~att2B5A_2003발주설계서2" xfId="483"/>
    <cellStyle name="_익산-포항6공구_2003발주설계서2" xfId="484"/>
    <cellStyle name="_익산-포항6공구_3.0무안광주3공구(입찰가실행-최종)" xfId="485"/>
    <cellStyle name="_익산-포항6공구_3.0무안광주3공구(입찰가실행-최종)_(무안)가실행" xfId="486"/>
    <cellStyle name="_익산-포항6공구_3.0무안광주3공구(입찰가실행-최종)_(무안)가실행_2003발주설계서2" xfId="487"/>
    <cellStyle name="_익산-포항6공구_3.0무안광주3공구(입찰가실행-최종)_2003발주설계서2" xfId="488"/>
    <cellStyle name="_익산-포항6공구_고창장성1공구(가실행-최종)" xfId="489"/>
    <cellStyle name="_익산-포항6공구_고창장성1공구(가실행-최종)_2003발주설계서2" xfId="490"/>
    <cellStyle name="_익산-포항6공구_고창장성1공구일위대가" xfId="491"/>
    <cellStyle name="_익산-포항6공구_고창장성1공구일위대가_2003발주설계서2" xfId="492"/>
    <cellStyle name="_인원계획표 " xfId="493"/>
    <cellStyle name="_인원계획표 _(무안)가실행" xfId="494"/>
    <cellStyle name="_인원계획표 _(무안)가실행_2003발주설계서2" xfId="495"/>
    <cellStyle name="_인원계획표 _~att2B5A" xfId="496"/>
    <cellStyle name="_인원계획표 _~att2B5A_2003발주설계서2" xfId="497"/>
    <cellStyle name="_인원계획표 _2003발주설계서2" xfId="498"/>
    <cellStyle name="_인원계획표 _3.0무안광주3공구(입찰가실행-최종)" xfId="499"/>
    <cellStyle name="_인원계획표 _3.0무안광주3공구(입찰가실행-최종)_(무안)가실행" xfId="500"/>
    <cellStyle name="_인원계획표 _3.0무안광주3공구(입찰가실행-최종)_(무안)가실행_2003발주설계서2" xfId="501"/>
    <cellStyle name="_인원계획표 _3.0무안광주3공구(입찰가실행-최종)_2003발주설계서2" xfId="502"/>
    <cellStyle name="_인원계획표 _고창장성1공구(가실행-최종)" xfId="503"/>
    <cellStyle name="_인원계획표 _고창장성1공구(가실행-최종)_2003발주설계서2" xfId="504"/>
    <cellStyle name="_인원계획표 _고창장성1공구일위대가" xfId="505"/>
    <cellStyle name="_인원계획표 _고창장성1공구일위대가_2003발주설계서2" xfId="506"/>
    <cellStyle name="_인원계획표 _적격 " xfId="507"/>
    <cellStyle name="_인원계획표 _적격 _(무안)가실행" xfId="508"/>
    <cellStyle name="_인원계획표 _적격 _(무안)가실행_2003발주설계서2" xfId="509"/>
    <cellStyle name="_인원계획표 _적격 _~att2B5A" xfId="510"/>
    <cellStyle name="_인원계획표 _적격 _~att2B5A_2003발주설계서2" xfId="511"/>
    <cellStyle name="_인원계획표 _적격 _2003발주설계서2" xfId="512"/>
    <cellStyle name="_인원계획표 _적격 _3.0무안광주3공구(입찰가실행-최종)" xfId="513"/>
    <cellStyle name="_인원계획표 _적격 _3.0무안광주3공구(입찰가실행-최종)_(무안)가실행" xfId="514"/>
    <cellStyle name="_인원계획표 _적격 _3.0무안광주3공구(입찰가실행-최종)_(무안)가실행_2003발주설계서2" xfId="515"/>
    <cellStyle name="_인원계획표 _적격 _3.0무안광주3공구(입찰가실행-최종)_2003발주설계서2" xfId="516"/>
    <cellStyle name="_인원계획표 _적격 _고창장성1공구(가실행-최종)" xfId="517"/>
    <cellStyle name="_인원계획표 _적격 _고창장성1공구(가실행-최종)_2003발주설계서2" xfId="518"/>
    <cellStyle name="_인원계획표 _적격 _고창장성1공구일위대가" xfId="519"/>
    <cellStyle name="_인원계획표 _적격 _고창장성1공구일위대가_2003발주설계서2" xfId="520"/>
    <cellStyle name="_인테리어 일위대가 03-19" xfId="521"/>
    <cellStyle name="_일위대가(11월20일)" xfId="522"/>
    <cellStyle name="_입찰표지 " xfId="523"/>
    <cellStyle name="_입찰표지 _(무안)가실행" xfId="524"/>
    <cellStyle name="_입찰표지 _(무안)가실행_2003발주설계서2" xfId="525"/>
    <cellStyle name="_입찰표지 _~att2B5A" xfId="526"/>
    <cellStyle name="_입찰표지 _~att2B5A_2003발주설계서2" xfId="527"/>
    <cellStyle name="_입찰표지 _2003발주설계서2" xfId="528"/>
    <cellStyle name="_입찰표지 _3.0무안광주3공구(입찰가실행-최종)" xfId="529"/>
    <cellStyle name="_입찰표지 _3.0무안광주3공구(입찰가실행-최종)_(무안)가실행" xfId="530"/>
    <cellStyle name="_입찰표지 _3.0무안광주3공구(입찰가실행-최종)_(무안)가실행_2003발주설계서2" xfId="531"/>
    <cellStyle name="_입찰표지 _3.0무안광주3공구(입찰가실행-최종)_2003발주설계서2" xfId="532"/>
    <cellStyle name="_입찰표지 _고창장성1공구(가실행-최종)" xfId="533"/>
    <cellStyle name="_입찰표지 _고창장성1공구(가실행-최종)_2003발주설계서2" xfId="534"/>
    <cellStyle name="_입찰표지 _고창장성1공구일위대가" xfId="535"/>
    <cellStyle name="_입찰표지 _고창장성1공구일위대가_2003발주설계서2" xfId="536"/>
    <cellStyle name="_자가통신망 수량및단가산출서(부산청)" xfId="537"/>
    <cellStyle name="_자가통신망 수량및단가산출서(익산청)" xfId="538"/>
    <cellStyle name="_자재단가표-FTMS" xfId="539"/>
    <cellStyle name="_적격 " xfId="540"/>
    <cellStyle name="_적격 _(무안)가실행" xfId="541"/>
    <cellStyle name="_적격 _(무안)가실행_2003발주설계서2" xfId="542"/>
    <cellStyle name="_적격 _~att2B5A" xfId="543"/>
    <cellStyle name="_적격 _~att2B5A_2003발주설계서2" xfId="544"/>
    <cellStyle name="_적격 _2003발주설계서2" xfId="545"/>
    <cellStyle name="_적격 _3.0무안광주3공구(입찰가실행-최종)" xfId="546"/>
    <cellStyle name="_적격 _3.0무안광주3공구(입찰가실행-최종)_(무안)가실행" xfId="547"/>
    <cellStyle name="_적격 _3.0무안광주3공구(입찰가실행-최종)_(무안)가실행_2003발주설계서2" xfId="548"/>
    <cellStyle name="_적격 _3.0무안광주3공구(입찰가실행-최종)_2003발주설계서2" xfId="549"/>
    <cellStyle name="_적격 _고창장성1공구(가실행-최종)" xfId="550"/>
    <cellStyle name="_적격 _고창장성1공구(가실행-최종)_2003발주설계서2" xfId="551"/>
    <cellStyle name="_적격 _고창장성1공구일위대가" xfId="552"/>
    <cellStyle name="_적격 _고창장성1공구일위대가_2003발주설계서2" xfId="553"/>
    <cellStyle name="_적격(화산) " xfId="554"/>
    <cellStyle name="_적격(화산) _(무안)가실행" xfId="555"/>
    <cellStyle name="_적격(화산) _(무안)가실행_2003발주설계서2" xfId="556"/>
    <cellStyle name="_적격(화산) _~att2B5A" xfId="557"/>
    <cellStyle name="_적격(화산) _~att2B5A_2003발주설계서2" xfId="558"/>
    <cellStyle name="_적격(화산) _2003발주설계서2" xfId="559"/>
    <cellStyle name="_적격(화산) _3.0무안광주3공구(입찰가실행-최종)" xfId="560"/>
    <cellStyle name="_적격(화산) _3.0무안광주3공구(입찰가실행-최종)_(무안)가실행" xfId="561"/>
    <cellStyle name="_적격(화산) _3.0무안광주3공구(입찰가실행-최종)_(무안)가실행_2003발주설계서2" xfId="562"/>
    <cellStyle name="_적격(화산) _3.0무안광주3공구(입찰가실행-최종)_2003발주설계서2" xfId="563"/>
    <cellStyle name="_적격(화산) _고창장성1공구(가실행-최종)" xfId="564"/>
    <cellStyle name="_적격(화산) _고창장성1공구(가실행-최종)_2003발주설계서2" xfId="565"/>
    <cellStyle name="_적격(화산) _고창장성1공구일위대가" xfId="566"/>
    <cellStyle name="_적격(화산) _고창장성1공구일위대가_2003발주설계서2" xfId="567"/>
    <cellStyle name="_적격예상투찰" xfId="568"/>
    <cellStyle name="_적격예상투찰_(무안)가실행" xfId="569"/>
    <cellStyle name="_적격예상투찰_(무안)가실행_2003발주설계서2" xfId="570"/>
    <cellStyle name="_적격예상투찰_~att2B5A" xfId="571"/>
    <cellStyle name="_적격예상투찰_~att2B5A_2003발주설계서2" xfId="572"/>
    <cellStyle name="_적격예상투찰_2003발주설계서2" xfId="573"/>
    <cellStyle name="_적격예상투찰_3.0무안광주3공구(입찰가실행-최종)" xfId="574"/>
    <cellStyle name="_적격예상투찰_3.0무안광주3공구(입찰가실행-최종)_(무안)가실행" xfId="575"/>
    <cellStyle name="_적격예상투찰_3.0무안광주3공구(입찰가실행-최종)_(무안)가실행_2003발주설계서2" xfId="576"/>
    <cellStyle name="_적격예상투찰_3.0무안광주3공구(입찰가실행-최종)_2003발주설계서2" xfId="577"/>
    <cellStyle name="_적격예상투찰_고창장성1공구(가실행-최종)" xfId="578"/>
    <cellStyle name="_적격예상투찰_고창장성1공구(가실행-최종)_2003발주설계서2" xfId="579"/>
    <cellStyle name="_적격예상투찰_고창장성1공구일위대가" xfId="580"/>
    <cellStyle name="_적격예상투찰_고창장성1공구일위대가_2003발주설계서2" xfId="581"/>
    <cellStyle name="_전기단가산출서" xfId="582"/>
    <cellStyle name="_전기및접지 수량및단가산출서(부산청)" xfId="583"/>
    <cellStyle name="_전기및접지 수량및단가산출서(익산청)" xfId="584"/>
    <cellStyle name="_전기설비일위대가" xfId="585"/>
    <cellStyle name="_전기수량및단가산출서" xfId="586"/>
    <cellStyle name="_전기수량및단가산출서_0607" xfId="587"/>
    <cellStyle name="_전기수량및단가산출서_0714" xfId="588"/>
    <cellStyle name="_정산-2" xfId="589"/>
    <cellStyle name="_지정과제1분기실적(확정990408)" xfId="590"/>
    <cellStyle name="_지정과제1분기실적(확정990408)_1" xfId="591"/>
    <cellStyle name="_지정과제2차심의list" xfId="592"/>
    <cellStyle name="_지정과제2차심의list_1" xfId="593"/>
    <cellStyle name="_지정과제2차심의list_2" xfId="594"/>
    <cellStyle name="_지정과제2차심의결과" xfId="595"/>
    <cellStyle name="_지정과제2차심의결과(금액조정후최종)" xfId="596"/>
    <cellStyle name="_지정과제2차심의결과(금액조정후최종)_1" xfId="597"/>
    <cellStyle name="_지정과제2차심의결과(금액조정후최종)_1_경영개선실적보고(전주공장)" xfId="598"/>
    <cellStyle name="_지정과제2차심의결과(금액조정후최종)_1_별첨1_2" xfId="599"/>
    <cellStyle name="_지정과제2차심의결과(금액조정후최종)_1_제안과제집계표(공장전체)" xfId="600"/>
    <cellStyle name="_지정과제2차심의결과(금액조정후최종)_경영개선실적보고(전주공장)" xfId="601"/>
    <cellStyle name="_지정과제2차심의결과(금액조정후최종)_별첨1_2" xfId="602"/>
    <cellStyle name="_지정과제2차심의결과(금액조정후최종)_제안과제집계표(공장전체)" xfId="603"/>
    <cellStyle name="_지정과제2차심의결과_1" xfId="604"/>
    <cellStyle name="_집중관리(981231)" xfId="605"/>
    <cellStyle name="_집중관리(981231)_1" xfId="606"/>
    <cellStyle name="_집중관리(지정과제및 양식)" xfId="607"/>
    <cellStyle name="_집중관리(지정과제및 양식)_1" xfId="608"/>
    <cellStyle name="_청주우회(남면-북면)" xfId="609"/>
    <cellStyle name="_청주우회(남면-북면)_(무안)가실행" xfId="610"/>
    <cellStyle name="_청주우회(남면-북면)_(무안)가실행_2003발주설계서2" xfId="611"/>
    <cellStyle name="_청주우회(남면-북면)_~att2B5A" xfId="612"/>
    <cellStyle name="_청주우회(남면-북면)_~att2B5A_2003발주설계서2" xfId="613"/>
    <cellStyle name="_청주우회(남면-북면)_2003발주설계서2" xfId="614"/>
    <cellStyle name="_청주우회(남면-북면)_3.0무안광주3공구(입찰가실행-최종)" xfId="615"/>
    <cellStyle name="_청주우회(남면-북면)_3.0무안광주3공구(입찰가실행-최종)_(무안)가실행" xfId="616"/>
    <cellStyle name="_청주우회(남면-북면)_3.0무안광주3공구(입찰가실행-최종)_(무안)가실행_2003발주설계서2" xfId="617"/>
    <cellStyle name="_청주우회(남면-북면)_3.0무안광주3공구(입찰가실행-최종)_2003발주설계서2" xfId="618"/>
    <cellStyle name="_청주우회(남면-북면)_고창장성1공구(가실행-최종)" xfId="619"/>
    <cellStyle name="_청주우회(남면-북면)_고창장성1공구(가실행-최종)_2003발주설계서2" xfId="620"/>
    <cellStyle name="_청주우회(남면-북면)_고창장성1공구일위대가" xfId="621"/>
    <cellStyle name="_청주우회(남면-북면)_고창장성1공구일위대가_2003발주설계서2" xfId="622"/>
    <cellStyle name="_침입감시 견적서" xfId="623"/>
    <cellStyle name="_케이블부문" xfId="624"/>
    <cellStyle name="_케이블부문(경부선)" xfId="625"/>
    <cellStyle name="_통신설비 수량 및 단가산출서" xfId="626"/>
    <cellStyle name="_통신수량및단가산출서_0523" xfId="627"/>
    <cellStyle name="_통신실내역" xfId="628"/>
    <cellStyle name="_통합관제실(추가cctv)" xfId="629"/>
    <cellStyle name="_포장수량" xfId="630"/>
    <cellStyle name="_한남동미술관 노무비 산출내역_창와_100%" xfId="631"/>
    <cellStyle name="_한남동미술관스마트가이드노무비 산출내역_20030311" xfId="632"/>
    <cellStyle name="_한남동미술관스마트가이드노무비산출내역_20030312" xfId="633"/>
    <cellStyle name="_현대타운빌 실행" xfId="634"/>
    <cellStyle name="_현장설비 단가비교(9월28일)룔" xfId="635"/>
    <cellStyle name="_현장설비(1.VDS)-0411" xfId="636"/>
    <cellStyle name="_현장설비_내역서(설계변경)_rev3" xfId="637"/>
    <cellStyle name="_현장전송장비좌대 일위대가(전)" xfId="638"/>
    <cellStyle name="´þ·¯" xfId="639"/>
    <cellStyle name="’E‰Y [0.00]_laroux" xfId="640"/>
    <cellStyle name="’E‰Y_laroux" xfId="641"/>
    <cellStyle name="¤@?e_TEST-1 " xfId="642"/>
    <cellStyle name="+,-,0" xfId="643"/>
    <cellStyle name="=C:\WINDOWS\SYSTEM32\COMMAND.COM" xfId="644"/>
    <cellStyle name="=SUM(D46|F46)=0&lt;0&gt;(0)" xfId="645"/>
    <cellStyle name="△ []" xfId="646"/>
    <cellStyle name="△ [0]" xfId="647"/>
    <cellStyle name="△백분율" xfId="648"/>
    <cellStyle name="△콤마" xfId="649"/>
    <cellStyle name="°íá¤¼ò¼ýá¡" xfId="650"/>
    <cellStyle name="°íá¤ãâ·â1" xfId="651"/>
    <cellStyle name="°íá¤ãâ·â2" xfId="652"/>
    <cellStyle name="•W_laroux" xfId="653"/>
    <cellStyle name="" xfId="654"/>
    <cellStyle name="_20071115471-00_번호인식시스템내역서" xfId="655"/>
    <cellStyle name="_공사설계서-교도소 (사동부분) 02" xfId="656"/>
    <cellStyle name="_공사설계서-교도소 (사동부분) 02_방범용CCTV-내역서변경(5월20일)" xfId="657"/>
    <cellStyle name="_방범용CCTV-내역서변경(5월20일)" xfId="658"/>
    <cellStyle name="_설계내역서(15차로)" xfId="659"/>
    <cellStyle name="_설계내역서-5월1일" xfId="660"/>
    <cellStyle name="_일위대가(철주)" xfId="661"/>
    <cellStyle name="0" xfId="662"/>
    <cellStyle name="0%" xfId="663"/>
    <cellStyle name="0.0" xfId="664"/>
    <cellStyle name="0.0%" xfId="665"/>
    <cellStyle name="0.00" xfId="666"/>
    <cellStyle name="0.00%" xfId="667"/>
    <cellStyle name="0.000%" xfId="668"/>
    <cellStyle name="0.0000%" xfId="669"/>
    <cellStyle name="00" xfId="670"/>
    <cellStyle name="1" xfId="671"/>
    <cellStyle name="1)" xfId="672"/>
    <cellStyle name="1." xfId="673"/>
    <cellStyle name="1_일위대가_현장장비(AVI)" xfId="674"/>
    <cellStyle name="19990216" xfId="675"/>
    <cellStyle name="¹eº" xfId="676"/>
    <cellStyle name="¹éº" xfId="677"/>
    <cellStyle name="¹eº_마곡보완" xfId="678"/>
    <cellStyle name="¹éº_마곡보완" xfId="679"/>
    <cellStyle name="2)" xfId="680"/>
    <cellStyle name="20% - 강조색1 2" xfId="681"/>
    <cellStyle name="20% - 강조색1 2 2" xfId="682"/>
    <cellStyle name="20% - 강조색2 2" xfId="683"/>
    <cellStyle name="20% - 강조색2 2 2" xfId="684"/>
    <cellStyle name="20% - 강조색3 2" xfId="685"/>
    <cellStyle name="20% - 강조색3 2 2" xfId="686"/>
    <cellStyle name="20% - 강조색4 2" xfId="687"/>
    <cellStyle name="20% - 강조색4 2 2" xfId="688"/>
    <cellStyle name="20% - 강조색5 2" xfId="689"/>
    <cellStyle name="20% - 강조색5 2 2" xfId="690"/>
    <cellStyle name="20% - 강조색6 2" xfId="691"/>
    <cellStyle name="20% - 강조색6 2 2" xfId="692"/>
    <cellStyle name="³¯â¥" xfId="693"/>
    <cellStyle name="40% - 강조색1 2" xfId="694"/>
    <cellStyle name="40% - 강조색1 2 2" xfId="695"/>
    <cellStyle name="40% - 강조색2 2" xfId="696"/>
    <cellStyle name="40% - 강조색2 2 2" xfId="697"/>
    <cellStyle name="40% - 강조색3 2" xfId="698"/>
    <cellStyle name="40% - 강조색3 2 2" xfId="699"/>
    <cellStyle name="40% - 강조색4 2" xfId="700"/>
    <cellStyle name="40% - 강조색4 2 2" xfId="701"/>
    <cellStyle name="40% - 강조색5 2" xfId="702"/>
    <cellStyle name="40% - 강조색5 2 2" xfId="703"/>
    <cellStyle name="40% - 강조색6 2" xfId="704"/>
    <cellStyle name="40% - 강조색6 2 2" xfId="705"/>
    <cellStyle name="60% - 강조색1 2" xfId="706"/>
    <cellStyle name="60% - 강조색2 2" xfId="707"/>
    <cellStyle name="60% - 강조색3 2" xfId="708"/>
    <cellStyle name="60% - 강조색4 2" xfId="709"/>
    <cellStyle name="60% - 강조색5 2" xfId="710"/>
    <cellStyle name="60% - 강조색6 2" xfId="711"/>
    <cellStyle name="_x0014_7." xfId="712"/>
    <cellStyle name="A¨­￠￢￠O [0]_AO¨uRCN¡¾U " xfId="713"/>
    <cellStyle name="A¨­￠￢￠O_AO¨uRCN¡¾U " xfId="714"/>
    <cellStyle name="AA" xfId="715"/>
    <cellStyle name="Äåíåæíûé [0]_PERSONAL" xfId="716"/>
    <cellStyle name="Äåíåæíûé_PERSONAL" xfId="717"/>
    <cellStyle name="Actual Date" xfId="718"/>
    <cellStyle name="Ae" xfId="719"/>
    <cellStyle name="Åë" xfId="720"/>
    <cellStyle name="Ae_마곡보완" xfId="721"/>
    <cellStyle name="Åë_마곡보완" xfId="722"/>
    <cellStyle name="Aee­ [" xfId="723"/>
    <cellStyle name="Åëè­ [" xfId="724"/>
    <cellStyle name="Aee­ [_마곡보완" xfId="725"/>
    <cellStyle name="Åëè­ [_마곡보완" xfId="726"/>
    <cellStyle name="AeE­ [0]_ 2ÆAAþº° " xfId="727"/>
    <cellStyle name="ÅëÈ­ [0]_¸ðÇü¸·" xfId="728"/>
    <cellStyle name="AeE­ [0]_¼oAI¼º " xfId="729"/>
    <cellStyle name="ÅëÈ­ [0]_Á¾ÇÕ½Å¼³ " xfId="730"/>
    <cellStyle name="AeE­ [0]_A¾COA¶°AºÐ " xfId="731"/>
    <cellStyle name="ÅëÈ­ [0]_Á¾ÇÕÃ¶°ÅºÐ " xfId="732"/>
    <cellStyle name="AeE­ [0]_AMT " xfId="733"/>
    <cellStyle name="ÅëÈ­ [0]_INQUIRY ¿µ¾÷ÃßÁø " xfId="734"/>
    <cellStyle name="AeE­ [0]_INQUIRY ¿μ¾÷AßAø " xfId="735"/>
    <cellStyle name="ÅëÈ­ [0]_laroux" xfId="736"/>
    <cellStyle name="AeE­ [0]_º≫¼± ±æ¾i±uºI ¼o·R Ay°eC￥ " xfId="737"/>
    <cellStyle name="ÅëÈ­ [0]_SP ¹°µ¿¹× ¿ÜÁÖ " xfId="738"/>
    <cellStyle name="AeE­_ 2ÆAAþº° " xfId="739"/>
    <cellStyle name="ÅëÈ­_¸ðÇü¸·" xfId="740"/>
    <cellStyle name="AeE­_¼oAI¼º " xfId="741"/>
    <cellStyle name="ÅëÈ­_Á¾ÇÕ½Å¼³ " xfId="742"/>
    <cellStyle name="AeE­_A¾COA¶°AºÐ " xfId="743"/>
    <cellStyle name="ÅëÈ­_Á¾ÇÕÃ¶°ÅºÐ " xfId="744"/>
    <cellStyle name="AeE­_AMT " xfId="745"/>
    <cellStyle name="ÅëÈ­_INQUIRY ¿µ¾÷ÃßÁø " xfId="746"/>
    <cellStyle name="AeE­_INQUIRY ¿μ¾÷AßAø " xfId="747"/>
    <cellStyle name="ÅëÈ­_laroux" xfId="748"/>
    <cellStyle name="AeE­_º≫¼± ±æ¾i±uºI ¼o·R Ay°eC￥ " xfId="749"/>
    <cellStyle name="ÅëÈ­_SP ¹°µ¿¹× ¿ÜÁÖ " xfId="750"/>
    <cellStyle name="AeE¡ⓒ [0]_AO¨uRCN¡¾U " xfId="751"/>
    <cellStyle name="AeE¡ⓒ_AO¨uRCN¡¾U " xfId="752"/>
    <cellStyle name="Æû¼¾æ®" xfId="753"/>
    <cellStyle name="ALIGNMENT" xfId="754"/>
    <cellStyle name="Aþ" xfId="755"/>
    <cellStyle name="Äþ" xfId="756"/>
    <cellStyle name="Aþ_마곡보완" xfId="757"/>
    <cellStyle name="Äþ_마곡보완" xfId="758"/>
    <cellStyle name="Aþ¸¶ [" xfId="759"/>
    <cellStyle name="Äþ¸¶ [" xfId="760"/>
    <cellStyle name="Aþ¸¶ [_마곡보완" xfId="761"/>
    <cellStyle name="Äþ¸¶ [_마곡보완" xfId="762"/>
    <cellStyle name="AÞ¸¶ [0]_ 2ÆAAþº° " xfId="763"/>
    <cellStyle name="ÄÞ¸¶ [0]_¸ðÇü¸·" xfId="764"/>
    <cellStyle name="AÞ¸¶ [0]_¼oAI¼º " xfId="765"/>
    <cellStyle name="ÄÞ¸¶ [0]_Á¾ÇÕ½Å¼³ " xfId="766"/>
    <cellStyle name="AÞ¸¶ [0]_A¾COA¶°AºÐ " xfId="767"/>
    <cellStyle name="ÄÞ¸¶ [0]_Á¾ÇÕÃ¶°ÅºÐ " xfId="768"/>
    <cellStyle name="AÞ¸¶ [0]_AN°y(1.25) " xfId="769"/>
    <cellStyle name="ÄÞ¸¶ [0]_INQUIRY ¿µ¾÷ÃßÁø " xfId="770"/>
    <cellStyle name="AÞ¸¶ [0]_INQUIRY ¿μ¾÷AßAø " xfId="771"/>
    <cellStyle name="ÄÞ¸¶ [0]_laroux" xfId="772"/>
    <cellStyle name="AÞ¸¶ [0]_º≫¼± ±æ¾i±uºI ¼o·R Ay°eC￥ " xfId="773"/>
    <cellStyle name="ÄÞ¸¶ [0]_SP ¹°µ¿¹× ¿ÜÁÖ " xfId="774"/>
    <cellStyle name="AÞ¸¶_ 2ÆAAþº° " xfId="775"/>
    <cellStyle name="ÄÞ¸¶_¸ðÇü¸·" xfId="776"/>
    <cellStyle name="AÞ¸¶_°ßAu¿ø°¡C￥" xfId="777"/>
    <cellStyle name="ÄÞ¸¶_Á¾ÇÕ½Å¼³ " xfId="778"/>
    <cellStyle name="AÞ¸¶_A¾COA¶°AºÐ " xfId="779"/>
    <cellStyle name="ÄÞ¸¶_Á¾ÇÕÃ¶°ÅºÐ " xfId="780"/>
    <cellStyle name="AÞ¸¶_INQUIRY ¿μ¾÷AßAø " xfId="781"/>
    <cellStyle name="ÄÞ¸¶_laroux" xfId="782"/>
    <cellStyle name="AÞ¸¶_º≫¼± ±æ¾i±uºI ¼o·R Ay°eC￥ " xfId="783"/>
    <cellStyle name="ÄÞ¸¶_SP ¹°µ¿¹× ¿ÜÁÖ " xfId="784"/>
    <cellStyle name="Àú¸®¼ö" xfId="785"/>
    <cellStyle name="Àú¸®¼ö0" xfId="786"/>
    <cellStyle name="_x0001_b" xfId="787"/>
    <cellStyle name="b␌þකb濰þඪb瀠þයb灌þ්b炈þ宐&lt;෢b濈þෲb濬þขb瀐þฒb瀰þ昰_x0018_⋸þ㤕䰀ጤܕ_x0008_" xfId="788"/>
    <cellStyle name="Background" xfId="789"/>
    <cellStyle name="body" xfId="790"/>
    <cellStyle name="BoldHdr" xfId="791"/>
    <cellStyle name="b嬜þപb嬼þഺb孬þൊb⍜þ൚b⍼þ൪b⎨þൺb⏜þඊb␌þකb濰þඪb瀠þයb灌þ්b炈þ宐&lt;෢b濈þෲb濬þขb瀐þฒb瀰þ昰_x0018_⋸þ㤕䰀ጤܕ_x0008_" xfId="792"/>
    <cellStyle name="C¡IA¨ª_¡ic¨u¡A¨￢I¨￢¡Æ AN¡Æe " xfId="793"/>
    <cellStyle name="C￥" xfId="794"/>
    <cellStyle name="Ç¥" xfId="795"/>
    <cellStyle name="C￥_마곡보완" xfId="796"/>
    <cellStyle name="Ç¥_마곡보완" xfId="797"/>
    <cellStyle name="C￥AØ_  FAB AIA¤  " xfId="798"/>
    <cellStyle name="Ç¥ÁØ_¸ðÇü¸·" xfId="799"/>
    <cellStyle name="C￥AØ_¿ø°¡ºÐ¼R" xfId="800"/>
    <cellStyle name="Ç¥ÁØ_»ç¾÷ºÎº° ÃÑ°è " xfId="801"/>
    <cellStyle name="C￥AØ_≫c¾÷ºIº° AN°e " xfId="802"/>
    <cellStyle name="Ç¥ÁØ_°­´ç (2)" xfId="803"/>
    <cellStyle name="C￥AØ_°³AI OXIDE " xfId="804"/>
    <cellStyle name="Ç¥ÁØ_0N-HANDLING " xfId="805"/>
    <cellStyle name="C￥AØ_¾c½A " xfId="806"/>
    <cellStyle name="Ç¥ÁØ_5-1±¤°í " xfId="807"/>
    <cellStyle name="C￥AØ_A¾CO½A¼³ " xfId="808"/>
    <cellStyle name="Ç¥ÁØ_Á¾ÇÕ½Å¼³ " xfId="809"/>
    <cellStyle name="C￥AØ_A¾COA¶°AºÐ " xfId="810"/>
    <cellStyle name="Ç¥ÁØ_Á¾ÇÕÃ¶°ÅºÐ " xfId="811"/>
    <cellStyle name="C￥AØ_AN°y(1.25) " xfId="812"/>
    <cellStyle name="Ç¥ÁØ_Àü·Â¼ÕÀÍºÐ¼®" xfId="813"/>
    <cellStyle name="C￥AØ_Au·A¼OAIºÐ¼R" xfId="814"/>
    <cellStyle name="Ç¥ÁØ_Áý°èÇ¥(2¿ù) " xfId="815"/>
    <cellStyle name="C￥AØ_CoAo¹yAI °A¾×¿ⓒ½A " xfId="816"/>
    <cellStyle name="Ç¥ÁØ_laroux" xfId="817"/>
    <cellStyle name="C￥AØ_PERSONAL" xfId="818"/>
    <cellStyle name="Ç¥ÁØ_Sheet1_¿µ¾÷ÇöÈ² " xfId="819"/>
    <cellStyle name="C￥AØ_Sheet1_4PART " xfId="820"/>
    <cellStyle name="Calc Currency (0)" xfId="821"/>
    <cellStyle name="Calc Currency (2)" xfId="822"/>
    <cellStyle name="Calc Percent (0)" xfId="823"/>
    <cellStyle name="Calc Percent (1)" xfId="824"/>
    <cellStyle name="Calc Percent (2)" xfId="825"/>
    <cellStyle name="Calc Units (0)" xfId="826"/>
    <cellStyle name="Calc Units (1)" xfId="827"/>
    <cellStyle name="Calc Units (2)" xfId="828"/>
    <cellStyle name="category" xfId="829"/>
    <cellStyle name="CIAIÆU¸μAⓒ" xfId="830"/>
    <cellStyle name="Çõ»ê" xfId="831"/>
    <cellStyle name="CODE" xfId="832"/>
    <cellStyle name="ColHdr" xfId="833"/>
    <cellStyle name="Column Headings" xfId="834"/>
    <cellStyle name="columns_array" xfId="835"/>
    <cellStyle name="Comma" xfId="836"/>
    <cellStyle name="Comma [0]" xfId="837"/>
    <cellStyle name="Comma [00]" xfId="838"/>
    <cellStyle name="Comma [0⢰_SATOCPX" xfId="839"/>
    <cellStyle name="comma zerodec" xfId="840"/>
    <cellStyle name="Comma_ SG&amp;A Bridge" xfId="841"/>
    <cellStyle name="Comma0" xfId="842"/>
    <cellStyle name="Company Info" xfId="843"/>
    <cellStyle name="Contents Heading 1" xfId="844"/>
    <cellStyle name="Contents Heading 2" xfId="845"/>
    <cellStyle name="Contents Heading 3" xfId="846"/>
    <cellStyle name="Copied" xfId="847"/>
    <cellStyle name="CoverHeadline1" xfId="848"/>
    <cellStyle name="Curr" xfId="849"/>
    <cellStyle name="Curren?_x0012_퐀_x0017_?" xfId="850"/>
    <cellStyle name="Currency" xfId="851"/>
    <cellStyle name="Currency [_x0010_]_mud plant bolted" xfId="852"/>
    <cellStyle name="Currency [0]" xfId="853"/>
    <cellStyle name="Currency [00]" xfId="854"/>
    <cellStyle name="currency-$" xfId="855"/>
    <cellStyle name="Currency_ SG&amp;A Bridge " xfId="856"/>
    <cellStyle name="Currency0" xfId="857"/>
    <cellStyle name="Currency1" xfId="858"/>
    <cellStyle name="Data" xfId="859"/>
    <cellStyle name="Date" xfId="860"/>
    <cellStyle name="Date Short" xfId="861"/>
    <cellStyle name="Date_건양대 센서등" xfId="862"/>
    <cellStyle name="DD" xfId="863"/>
    <cellStyle name="Dezimal [0]_Ausdruck RUND (D)" xfId="864"/>
    <cellStyle name="Dezimal_Ausdruck RUND (D)" xfId="865"/>
    <cellStyle name="Display" xfId="866"/>
    <cellStyle name="Display Price" xfId="867"/>
    <cellStyle name="Dollar (zero dec)" xfId="868"/>
    <cellStyle name="EA(개수표시)" xfId="869"/>
    <cellStyle name="È­æó±âè£" xfId="870"/>
    <cellStyle name="È­æó±âè£0" xfId="871"/>
    <cellStyle name="Enter Currency (0)" xfId="872"/>
    <cellStyle name="Enter Currency (2)" xfId="873"/>
    <cellStyle name="Enter Units (0)" xfId="874"/>
    <cellStyle name="Enter Units (1)" xfId="875"/>
    <cellStyle name="Enter Units (2)" xfId="876"/>
    <cellStyle name="Entered" xfId="877"/>
    <cellStyle name="Euro" xfId="878"/>
    <cellStyle name="F2" xfId="879"/>
    <cellStyle name="F3" xfId="880"/>
    <cellStyle name="F4" xfId="881"/>
    <cellStyle name="F5" xfId="882"/>
    <cellStyle name="F6" xfId="883"/>
    <cellStyle name="F7" xfId="884"/>
    <cellStyle name="F8" xfId="885"/>
    <cellStyle name="FinePrint" xfId="886"/>
    <cellStyle name="Fixed" xfId="887"/>
    <cellStyle name="Grey" xfId="888"/>
    <cellStyle name="head" xfId="889"/>
    <cellStyle name="head 1" xfId="890"/>
    <cellStyle name="head 1-1" xfId="891"/>
    <cellStyle name="HEADER" xfId="892"/>
    <cellStyle name="Header1" xfId="893"/>
    <cellStyle name="Header2" xfId="894"/>
    <cellStyle name="Heading" xfId="895"/>
    <cellStyle name="Heading 1" xfId="896"/>
    <cellStyle name="Heading 2" xfId="897"/>
    <cellStyle name="Heading 3" xfId="898"/>
    <cellStyle name="Heading1" xfId="899"/>
    <cellStyle name="Heading2" xfId="900"/>
    <cellStyle name="Heading2Divider" xfId="901"/>
    <cellStyle name="Helv8_PFD4.XLS" xfId="902"/>
    <cellStyle name="HIGHLIGHT" xfId="903"/>
    <cellStyle name="Hyperlink" xfId="904"/>
    <cellStyle name="Îáû÷íûé_PERSONAL" xfId="905"/>
    <cellStyle name="Input" xfId="906"/>
    <cellStyle name="Input [yellow]" xfId="907"/>
    <cellStyle name="Input Price" xfId="908"/>
    <cellStyle name="Input Quantity" xfId="909"/>
    <cellStyle name="Input Single Cell" xfId="910"/>
    <cellStyle name="InputBodyCurr" xfId="911"/>
    <cellStyle name="InputBodyDate" xfId="912"/>
    <cellStyle name="InputBodyText" xfId="913"/>
    <cellStyle name="InputColor" xfId="914"/>
    <cellStyle name="Item" xfId="915"/>
    <cellStyle name="Item Input" xfId="916"/>
    <cellStyle name="Link Currency (0)" xfId="917"/>
    <cellStyle name="Link Currency (2)" xfId="918"/>
    <cellStyle name="Link Units (0)" xfId="919"/>
    <cellStyle name="Link Units (1)" xfId="920"/>
    <cellStyle name="Link Units (2)" xfId="921"/>
    <cellStyle name="Milliers [0]_399GC10" xfId="922"/>
    <cellStyle name="Milliers_399GC10" xfId="923"/>
    <cellStyle name="Model" xfId="924"/>
    <cellStyle name="Mon?aire [0]_399GC10" xfId="925"/>
    <cellStyle name="Mon?aire_399GC10" xfId="926"/>
    <cellStyle name="NO" xfId="927"/>
    <cellStyle name="no dec" xfId="928"/>
    <cellStyle name="NO." xfId="929"/>
    <cellStyle name="NO_1111" xfId="930"/>
    <cellStyle name="Normal - Style1" xfId="931"/>
    <cellStyle name="Normal - Style2" xfId="932"/>
    <cellStyle name="Normal - Style3" xfId="933"/>
    <cellStyle name="Normal - Style4" xfId="934"/>
    <cellStyle name="Normal - Style5" xfId="935"/>
    <cellStyle name="Normal - Style6" xfId="936"/>
    <cellStyle name="Normal - Style7" xfId="937"/>
    <cellStyle name="Normal - Style8" xfId="938"/>
    <cellStyle name="Normal - 유형1" xfId="939"/>
    <cellStyle name="Normal_ SG&amp;A Bridge " xfId="940"/>
    <cellStyle name="Œ…?æ맖?e [0.00]_laroux" xfId="941"/>
    <cellStyle name="Œ…?æ맖?e_laroux" xfId="942"/>
    <cellStyle name="Œ…‹æØ‚è [0.00]_laroux" xfId="943"/>
    <cellStyle name="Œ…‹æØ‚è_laroux" xfId="944"/>
    <cellStyle name="Ôèíàíñîâûé [0]_PERSONAL" xfId="945"/>
    <cellStyle name="Ôèíàíñîâûé_PERSONAL" xfId="946"/>
    <cellStyle name="oft Excel]_x000d__x000a_Comment=The open=/f lines load custom functions into the Paste Function list._x000d__x000a_Maximized=3_x000d__x000a_AutoFormat=" xfId="947"/>
    <cellStyle name="Oormal_Q3-RPT TRK_갬적-갑지 (3)" xfId="948"/>
    <cellStyle name="Output Single Cell" xfId="949"/>
    <cellStyle name="Package Size" xfId="950"/>
    <cellStyle name="Percent" xfId="951"/>
    <cellStyle name="Percent [0]" xfId="952"/>
    <cellStyle name="Percent [00]" xfId="953"/>
    <cellStyle name="Percent [2]" xfId="954"/>
    <cellStyle name="Percent_20071115471-00_번호인식시스템내역서" xfId="955"/>
    <cellStyle name="PrePop Currency (0)" xfId="956"/>
    <cellStyle name="PrePop Currency (2)" xfId="957"/>
    <cellStyle name="PrePop Units (0)" xfId="958"/>
    <cellStyle name="PrePop Units (1)" xfId="959"/>
    <cellStyle name="PrePop Units (2)" xfId="960"/>
    <cellStyle name="PRICE2" xfId="961"/>
    <cellStyle name="Print Heading" xfId="962"/>
    <cellStyle name="Recipe" xfId="963"/>
    <cellStyle name="Recipe Heading" xfId="964"/>
    <cellStyle name="Recipe_방범용CCTV-내역서변경(5월20일)" xfId="965"/>
    <cellStyle name="Revenue" xfId="966"/>
    <cellStyle name="RevList" xfId="967"/>
    <cellStyle name="RptTitle" xfId="968"/>
    <cellStyle name="s]_x000d__x000a_run=c:\Hedgehog\app31.exe_x000d__x000a_spooler=yes_x000d__x000a_load=_x000d__x000a_run=_x000d__x000a_Beep=yes_x000d__x000a_NullPort=None_x000d__x000a_BorderWidth=3_x000d__x000a_CursorBlinkRate=530_x000d__x000a_D" xfId="969"/>
    <cellStyle name="STANDARD" xfId="970"/>
    <cellStyle name="STA표시" xfId="971"/>
    <cellStyle name="STD" xfId="972"/>
    <cellStyle name="Sub" xfId="973"/>
    <cellStyle name="subhead" xfId="974"/>
    <cellStyle name="SubHeading" xfId="975"/>
    <cellStyle name="Subtotal" xfId="976"/>
    <cellStyle name="Subtotal 1" xfId="977"/>
    <cellStyle name="Suggested Quantity" xfId="978"/>
    <cellStyle name="T=?cm표시" xfId="979"/>
    <cellStyle name="Text Indent A" xfId="980"/>
    <cellStyle name="Text Indent B" xfId="981"/>
    <cellStyle name="Text Indent C" xfId="982"/>
    <cellStyle name="þ൚b⍼þ൪b⎨þൺb⏜þඊb␌þකb濰þඪb瀠þයb灌þ්b炈þ宐&lt;෢b濈þෲb濬þขb瀐þฒb瀰þ昰_x0018_⋸þ㤕䰀ጤܕ_x0008_" xfId="983"/>
    <cellStyle name="Title" xfId="984"/>
    <cellStyle name="title [1]" xfId="985"/>
    <cellStyle name="title [2]" xfId="986"/>
    <cellStyle name="Title_방범용CCTV-내역서변경(5월20일)" xfId="987"/>
    <cellStyle name="Title2" xfId="988"/>
    <cellStyle name="TON표시" xfId="989"/>
    <cellStyle name="Total" xfId="990"/>
    <cellStyle name="TotalCurr" xfId="991"/>
    <cellStyle name="TotalHdr" xfId="992"/>
    <cellStyle name="UM" xfId="993"/>
    <cellStyle name="Unprot" xfId="994"/>
    <cellStyle name="Unprot$" xfId="995"/>
    <cellStyle name="Unprotect" xfId="996"/>
    <cellStyle name="W?rung [0]_Ausdruck RUND (D)" xfId="997"/>
    <cellStyle name="W?rung_Ausdruck RUND (D)" xfId="998"/>
    <cellStyle name="μU¿¡ ¿A´A CIAIÆU¸μAⓒ" xfId="999"/>
    <cellStyle name="Φ000표시(관경)" xfId="1000"/>
    <cellStyle name="가." xfId="1001"/>
    <cellStyle name="강조색1 2" xfId="1002"/>
    <cellStyle name="강조색2 2" xfId="1003"/>
    <cellStyle name="강조색3 2" xfId="1004"/>
    <cellStyle name="강조색4 2" xfId="1005"/>
    <cellStyle name="강조색5 2" xfId="1006"/>
    <cellStyle name="강조색6 2" xfId="1007"/>
    <cellStyle name="경고문 2" xfId="1008"/>
    <cellStyle name="계산 2" xfId="1009"/>
    <cellStyle name="고정소숫점" xfId="1010"/>
    <cellStyle name="고정출력1" xfId="1011"/>
    <cellStyle name="고정출력2" xfId="1012"/>
    <cellStyle name="공백" xfId="1013"/>
    <cellStyle name="공백1" xfId="1014"/>
    <cellStyle name="공백1수" xfId="1015"/>
    <cellStyle name="공사원가계산서(조경)" xfId="1016"/>
    <cellStyle name="咬訌裝?INCOM1" xfId="1017"/>
    <cellStyle name="咬訌裝?INCOM10" xfId="1018"/>
    <cellStyle name="咬訌裝?INCOM2" xfId="1019"/>
    <cellStyle name="咬訌裝?INCOM3" xfId="1020"/>
    <cellStyle name="咬訌裝?INCOM4" xfId="1021"/>
    <cellStyle name="咬訌裝?INCOM5" xfId="1022"/>
    <cellStyle name="咬訌裝?INCOM6" xfId="1023"/>
    <cellStyle name="咬訌裝?INCOM7" xfId="1024"/>
    <cellStyle name="咬訌裝?INCOM8" xfId="1025"/>
    <cellStyle name="咬訌裝?INCOM9" xfId="1026"/>
    <cellStyle name="咬訌裝?PRIB11" xfId="1027"/>
    <cellStyle name="글꼴" xfId="1028"/>
    <cellStyle name="금액" xfId="1029"/>
    <cellStyle name="나쁨 2" xfId="1030"/>
    <cellStyle name="날짜" xfId="1031"/>
    <cellStyle name="내역" xfId="1032"/>
    <cellStyle name="내역서" xfId="1033"/>
    <cellStyle name="단위" xfId="1034"/>
    <cellStyle name="단위(원)" xfId="1035"/>
    <cellStyle name="단위_방범용CCTV-내역서변경(5월20일)" xfId="1036"/>
    <cellStyle name="달러" xfId="1037"/>
    <cellStyle name="뒤에 오는 하이퍼링크" xfId="1038"/>
    <cellStyle name="드럼단위" xfId="1039"/>
    <cellStyle name="똿뗦먛귟 [0.00]_laroux" xfId="1040"/>
    <cellStyle name="똿뗦먛귟_laroux" xfId="1041"/>
    <cellStyle name="마이너스키" xfId="1042"/>
    <cellStyle name="메모 2" xfId="1043"/>
    <cellStyle name="면적표시" xfId="1044"/>
    <cellStyle name="믅됞 [0.00]_laroux" xfId="1045"/>
    <cellStyle name="믅됞_laroux" xfId="1046"/>
    <cellStyle name="배분" xfId="1047"/>
    <cellStyle name="백분율" xfId="1048" builtinId="5"/>
    <cellStyle name="백분율 [△1]" xfId="1049"/>
    <cellStyle name="백분율 [△2]" xfId="1050"/>
    <cellStyle name="백분율 [0]" xfId="1051"/>
    <cellStyle name="백분율 [2]" xfId="1052"/>
    <cellStyle name="백분율 10" xfId="1053"/>
    <cellStyle name="백분율 10 2" xfId="1054"/>
    <cellStyle name="백분율 11" xfId="1055"/>
    <cellStyle name="백분율 11 2" xfId="1056"/>
    <cellStyle name="백분율 12" xfId="1057"/>
    <cellStyle name="백분율 12 2" xfId="1058"/>
    <cellStyle name="백분율 13" xfId="1059"/>
    <cellStyle name="백분율 13 2" xfId="1060"/>
    <cellStyle name="백분율 14" xfId="1061"/>
    <cellStyle name="백분율 14 2" xfId="1062"/>
    <cellStyle name="백분율 15" xfId="1063"/>
    <cellStyle name="백분율 15 2" xfId="1064"/>
    <cellStyle name="백분율 16" xfId="1065"/>
    <cellStyle name="백분율 16 2" xfId="1066"/>
    <cellStyle name="백분율 17" xfId="1067"/>
    <cellStyle name="백분율 17 2" xfId="1068"/>
    <cellStyle name="백분율 18" xfId="1069"/>
    <cellStyle name="백분율 18 2" xfId="1070"/>
    <cellStyle name="백분율 19" xfId="1071"/>
    <cellStyle name="백분율 19 2" xfId="1072"/>
    <cellStyle name="백분율 2" xfId="1073"/>
    <cellStyle name="백분율 2 2" xfId="1074"/>
    <cellStyle name="백분율 20" xfId="1075"/>
    <cellStyle name="백분율 20 2" xfId="1076"/>
    <cellStyle name="백분율 21" xfId="1077"/>
    <cellStyle name="백분율 21 2" xfId="1078"/>
    <cellStyle name="백분율 22" xfId="1079"/>
    <cellStyle name="백분율 22 2" xfId="1080"/>
    <cellStyle name="백분율 23" xfId="1081"/>
    <cellStyle name="백분율 23 2" xfId="1082"/>
    <cellStyle name="백분율 24" xfId="1083"/>
    <cellStyle name="백분율 24 2" xfId="1084"/>
    <cellStyle name="백분율 25" xfId="1085"/>
    <cellStyle name="백분율 25 2" xfId="1086"/>
    <cellStyle name="백분율 26" xfId="1087"/>
    <cellStyle name="백분율 26 2" xfId="1088"/>
    <cellStyle name="백분율 27" xfId="1089"/>
    <cellStyle name="백분율 27 2" xfId="1090"/>
    <cellStyle name="백분율 28" xfId="1091"/>
    <cellStyle name="백분율 28 2" xfId="1092"/>
    <cellStyle name="백분율 29" xfId="1093"/>
    <cellStyle name="백분율 29 2" xfId="1094"/>
    <cellStyle name="백분율 3" xfId="1095"/>
    <cellStyle name="백분율 3 2" xfId="1096"/>
    <cellStyle name="백분율 30" xfId="1097"/>
    <cellStyle name="백분율 30 2" xfId="1098"/>
    <cellStyle name="백분율 31" xfId="1099"/>
    <cellStyle name="백분율 31 2" xfId="1100"/>
    <cellStyle name="백분율 32" xfId="1101"/>
    <cellStyle name="백분율 32 2" xfId="1102"/>
    <cellStyle name="백분율 33" xfId="1103"/>
    <cellStyle name="백분율 33 2" xfId="1104"/>
    <cellStyle name="백분율 34" xfId="1105"/>
    <cellStyle name="백분율 34 2" xfId="1106"/>
    <cellStyle name="백분율 35" xfId="1107"/>
    <cellStyle name="백분율 35 2" xfId="1108"/>
    <cellStyle name="백분율 36" xfId="1109"/>
    <cellStyle name="백분율 36 2" xfId="1110"/>
    <cellStyle name="백분율 37" xfId="1111"/>
    <cellStyle name="백분율 37 2" xfId="1112"/>
    <cellStyle name="백분율 38" xfId="1113"/>
    <cellStyle name="백분율 38 2" xfId="1114"/>
    <cellStyle name="백분율 39" xfId="1115"/>
    <cellStyle name="백분율 39 2" xfId="1116"/>
    <cellStyle name="백분율 4" xfId="1117"/>
    <cellStyle name="백분율 4 2" xfId="1118"/>
    <cellStyle name="백분율 40" xfId="1119"/>
    <cellStyle name="백분율 40 2" xfId="1120"/>
    <cellStyle name="백분율 41" xfId="1121"/>
    <cellStyle name="백분율 41 2" xfId="1122"/>
    <cellStyle name="백분율 42" xfId="1123"/>
    <cellStyle name="백분율 42 2" xfId="1124"/>
    <cellStyle name="백분율 43" xfId="1125"/>
    <cellStyle name="백분율 43 2" xfId="1126"/>
    <cellStyle name="백분율 44" xfId="1127"/>
    <cellStyle name="백분율 44 2" xfId="1128"/>
    <cellStyle name="백분율 45" xfId="1129"/>
    <cellStyle name="백분율 45 2" xfId="1130"/>
    <cellStyle name="백분율 46" xfId="2364"/>
    <cellStyle name="백분율 47" xfId="2365"/>
    <cellStyle name="백분율 48" xfId="2366"/>
    <cellStyle name="백분율 49" xfId="2367"/>
    <cellStyle name="백분율 5" xfId="1131"/>
    <cellStyle name="백분율 5 2" xfId="1132"/>
    <cellStyle name="백분율 50" xfId="2386"/>
    <cellStyle name="백분율 51" xfId="2398"/>
    <cellStyle name="백분율 52" xfId="2409"/>
    <cellStyle name="백분율 53" xfId="2399"/>
    <cellStyle name="백분율 54" xfId="2408"/>
    <cellStyle name="백분율 55" xfId="2400"/>
    <cellStyle name="백분율 56" xfId="2407"/>
    <cellStyle name="백분율 57" xfId="2401"/>
    <cellStyle name="백분율 58" xfId="2406"/>
    <cellStyle name="백분율 59" xfId="2402"/>
    <cellStyle name="백분율 6" xfId="1133"/>
    <cellStyle name="백분율 6 2" xfId="1134"/>
    <cellStyle name="백분율 60" xfId="2405"/>
    <cellStyle name="백분율 61" xfId="2403"/>
    <cellStyle name="백분율 62" xfId="2404"/>
    <cellStyle name="백분율 63" xfId="2410"/>
    <cellStyle name="백분율 64" xfId="2432"/>
    <cellStyle name="백분율 7" xfId="1135"/>
    <cellStyle name="백분율 7 2" xfId="1136"/>
    <cellStyle name="백분율 8" xfId="1137"/>
    <cellStyle name="백분율 8 2" xfId="1138"/>
    <cellStyle name="백분율 9" xfId="1139"/>
    <cellStyle name="백분율 9 2" xfId="1140"/>
    <cellStyle name="백분율［△1］" xfId="1141"/>
    <cellStyle name="백분율［△2］" xfId="1142"/>
    <cellStyle name="보통 2" xfId="1143"/>
    <cellStyle name="분수" xfId="1144"/>
    <cellStyle name="뷭?" xfId="1145"/>
    <cellStyle name="뷭? 2" xfId="2368"/>
    <cellStyle name="뷭? 3" xfId="2413"/>
    <cellStyle name="선택영역의 가운데로" xfId="1146"/>
    <cellStyle name="설계변경" xfId="1147"/>
    <cellStyle name="설계서" xfId="1148"/>
    <cellStyle name="설계서-내용" xfId="1149"/>
    <cellStyle name="설계서-내용-소수점" xfId="1150"/>
    <cellStyle name="설계서-내용-우" xfId="1151"/>
    <cellStyle name="설계서-내용-좌" xfId="1152"/>
    <cellStyle name="설계서-소제목" xfId="1153"/>
    <cellStyle name="설계서-타이틀" xfId="1154"/>
    <cellStyle name="설계서-항목" xfId="1155"/>
    <cellStyle name="설명 텍스트 2" xfId="1156"/>
    <cellStyle name="셀 확인 2" xfId="1157"/>
    <cellStyle name="수당" xfId="1158"/>
    <cellStyle name="수당2" xfId="1159"/>
    <cellStyle name="수량" xfId="1160"/>
    <cellStyle name="숫자(R)" xfId="1161"/>
    <cellStyle name="쉼표 [0]" xfId="1162" builtinId="6"/>
    <cellStyle name="쉼표 [0] 2" xfId="1163"/>
    <cellStyle name="쉼표 [0] 2 2" xfId="1164"/>
    <cellStyle name="쉼표 [0] 2 2 2" xfId="1165"/>
    <cellStyle name="쉼표 [0] 2 3" xfId="1166"/>
    <cellStyle name="쉼표 [0] 2 4" xfId="2369"/>
    <cellStyle name="쉼표 [0] 2 5" xfId="2411"/>
    <cellStyle name="쉼표 [0] 3" xfId="1167"/>
    <cellStyle name="쉼표 [0] 4" xfId="1168"/>
    <cellStyle name="쉼표 [0] 5" xfId="1169"/>
    <cellStyle name="쉼표 [0] 6" xfId="2387"/>
    <cellStyle name="스타일 1" xfId="1170"/>
    <cellStyle name="스타일 10" xfId="1171"/>
    <cellStyle name="스타일 11" xfId="1172"/>
    <cellStyle name="스타일 12" xfId="1173"/>
    <cellStyle name="스타일 13" xfId="1174"/>
    <cellStyle name="스타일 14" xfId="1175"/>
    <cellStyle name="스타일 15" xfId="1176"/>
    <cellStyle name="스타일 16" xfId="1177"/>
    <cellStyle name="스타일 17" xfId="1178"/>
    <cellStyle name="스타일 18" xfId="1179"/>
    <cellStyle name="스타일 19" xfId="1180"/>
    <cellStyle name="스타일 2" xfId="1181"/>
    <cellStyle name="스타일 20" xfId="1182"/>
    <cellStyle name="스타일 21" xfId="1183"/>
    <cellStyle name="스타일 22" xfId="1184"/>
    <cellStyle name="스타일 23" xfId="1185"/>
    <cellStyle name="스타일 24" xfId="1186"/>
    <cellStyle name="스타일 25" xfId="1187"/>
    <cellStyle name="스타일 26" xfId="1188"/>
    <cellStyle name="스타일 27" xfId="1189"/>
    <cellStyle name="스타일 28" xfId="1190"/>
    <cellStyle name="스타일 29" xfId="1191"/>
    <cellStyle name="스타일 3" xfId="1192"/>
    <cellStyle name="스타일 30" xfId="1193"/>
    <cellStyle name="스타일 31" xfId="1194"/>
    <cellStyle name="스타일 32" xfId="1195"/>
    <cellStyle name="스타일 33" xfId="1196"/>
    <cellStyle name="스타일 34" xfId="1197"/>
    <cellStyle name="스타일 35" xfId="1198"/>
    <cellStyle name="스타일 36" xfId="1199"/>
    <cellStyle name="스타일 37" xfId="1200"/>
    <cellStyle name="스타일 38" xfId="1201"/>
    <cellStyle name="스타일 39" xfId="1202"/>
    <cellStyle name="스타일 4" xfId="1203"/>
    <cellStyle name="스타일 40" xfId="1204"/>
    <cellStyle name="스타일 41" xfId="1205"/>
    <cellStyle name="스타일 42" xfId="1206"/>
    <cellStyle name="스타일 43" xfId="1207"/>
    <cellStyle name="스타일 44" xfId="1208"/>
    <cellStyle name="스타일 45" xfId="1209"/>
    <cellStyle name="스타일 46" xfId="1210"/>
    <cellStyle name="스타일 47" xfId="1211"/>
    <cellStyle name="스타일 48" xfId="1212"/>
    <cellStyle name="스타일 49" xfId="1213"/>
    <cellStyle name="스타일 5" xfId="1214"/>
    <cellStyle name="스타일 50" xfId="1215"/>
    <cellStyle name="스타일 51" xfId="1216"/>
    <cellStyle name="스타일 52" xfId="1217"/>
    <cellStyle name="스타일 53" xfId="1218"/>
    <cellStyle name="스타일 54" xfId="1219"/>
    <cellStyle name="스타일 55" xfId="1220"/>
    <cellStyle name="스타일 56" xfId="1221"/>
    <cellStyle name="스타일 6" xfId="1222"/>
    <cellStyle name="스타일 7" xfId="1223"/>
    <cellStyle name="스타일 8" xfId="1224"/>
    <cellStyle name="스타일 9" xfId="1225"/>
    <cellStyle name="안건회계법인" xfId="1226"/>
    <cellStyle name="얇은바탕선" xfId="1227"/>
    <cellStyle name="연결된 셀 2" xfId="1228"/>
    <cellStyle name="열어 본 하이퍼링크" xfId="2435" builtinId="9" hidden="1"/>
    <cellStyle name="열어 본 하이퍼링크" xfId="2436" builtinId="9" hidden="1"/>
    <cellStyle name="열어 본 하이퍼링크" xfId="2437" builtinId="9" hidden="1"/>
    <cellStyle name="열어 본 하이퍼링크" xfId="2438" builtinId="9" hidden="1"/>
    <cellStyle name="열어 본 하이퍼링크" xfId="2439" builtinId="9" hidden="1"/>
    <cellStyle name="열어 본 하이퍼링크 2" xfId="2417"/>
    <cellStyle name="열어 본 하이퍼링크 3" xfId="2419"/>
    <cellStyle name="열어 본 하이퍼링크 4" xfId="2421"/>
    <cellStyle name="열어 본 하이퍼링크 5" xfId="2423"/>
    <cellStyle name="열어 본 하이퍼링크 6" xfId="2425"/>
    <cellStyle name="영호" xfId="1229"/>
    <cellStyle name="영호 2" xfId="2370"/>
    <cellStyle name="영호 3" xfId="2414"/>
    <cellStyle name="요약 2" xfId="1230"/>
    <cellStyle name="원" xfId="1231"/>
    <cellStyle name="원_0009김포공항LED교체공사(광일)" xfId="1232"/>
    <cellStyle name="원_0011KIST소각설비제작설치" xfId="1233"/>
    <cellStyle name="원_0011긴급전화기정산(99년형광일)" xfId="1234"/>
    <cellStyle name="원_0011부산종합경기장전광판" xfId="1235"/>
    <cellStyle name="원_0012문화유적지표석제작설치" xfId="1236"/>
    <cellStyle name="원_0105담배자판기개조원가" xfId="1237"/>
    <cellStyle name="원_0106LG인버터냉난방기제작-1" xfId="1238"/>
    <cellStyle name="원_0107도공IBS설비SW부문(참조)" xfId="1239"/>
    <cellStyle name="원_0107문화재복원용목재-8월6일" xfId="1240"/>
    <cellStyle name="원_0107포천영중수배전반(제조,설치)" xfId="1241"/>
    <cellStyle name="원_0111해양수산부등명기제작" xfId="1242"/>
    <cellStyle name="원_0112금감원사무자동화시스템" xfId="1243"/>
    <cellStyle name="원_0112수도권매립지SW원가" xfId="1244"/>
    <cellStyle name="원_2005120344000-1" xfId="1245"/>
    <cellStyle name="원_8.전기접지 수량및단가(부산청)" xfId="1246"/>
    <cellStyle name="원_B수량산출서(오창-진천)" xfId="1247"/>
    <cellStyle name="원_B수량산출서(최종분-전체분)" xfId="1248"/>
    <cellStyle name="원_VDS 수량 및 단가산출서" xfId="1249"/>
    <cellStyle name="원_감곡문화011128진입가로등케이블삭제한전납입금전부삭제" xfId="1250"/>
    <cellStyle name="원_금호2양수0101" xfId="1251"/>
    <cellStyle name="원_내역서" xfId="1252"/>
    <cellStyle name="원_내역서_0525" xfId="1253"/>
    <cellStyle name="원_노임단가" xfId="1254"/>
    <cellStyle name="원_방화실010310" xfId="1255"/>
    <cellStyle name="원_설치위치별세부내역(VMS)-0323" xfId="1256"/>
    <cellStyle name="원_설치위치별세부내역_AVI_1(new)" xfId="1257"/>
    <cellStyle name="원_수량산출서" xfId="1258"/>
    <cellStyle name="원_수초제거기(대양기계)" xfId="1259"/>
    <cellStyle name="원_옥동양수0101" xfId="1260"/>
    <cellStyle name="원_일위대가(11월20일)" xfId="1261"/>
    <cellStyle name="원_재오개양수" xfId="1262"/>
    <cellStyle name="원_전기단가산출서" xfId="1263"/>
    <cellStyle name="원_전기및접지 수량및단가산출서(부산청)" xfId="1264"/>
    <cellStyle name="원_전기및접지 수량및단가산출서(익산청)" xfId="1265"/>
    <cellStyle name="원_전기설비일위대가" xfId="1266"/>
    <cellStyle name="원_전기수량및단가산출서" xfId="1267"/>
    <cellStyle name="원_전기수량및단가산출서_0607" xfId="1268"/>
    <cellStyle name="원_전기수량및단가산출서_0714" xfId="1269"/>
    <cellStyle name="원_증감" xfId="1270"/>
    <cellStyle name="원_통신수량및단가산출서_0523" xfId="1271"/>
    <cellStyle name="원_하장양수(40HP20HP)020309" xfId="1272"/>
    <cellStyle name="원_현장설비 단가비교(9월28일)룔" xfId="1273"/>
    <cellStyle name="원_현장설비(1.VDS)-0411" xfId="1274"/>
    <cellStyle name="유영" xfId="1275"/>
    <cellStyle name="을지" xfId="1276"/>
    <cellStyle name="일" xfId="1277"/>
    <cellStyle name="일_2지역 Y1" xfId="1278"/>
    <cellStyle name="일_2지역 Y1_당진설계" xfId="1279"/>
    <cellStyle name="일_2지역 Y1_당진설계_설계내역서(청사)" xfId="1280"/>
    <cellStyle name="일_2지역 Y1_당진설계_설계내역서123" xfId="1281"/>
    <cellStyle name="일_2지역 Y1_설계내역서(청사)" xfId="1282"/>
    <cellStyle name="일_2지역 Y1_설계내역서123" xfId="1283"/>
    <cellStyle name="일_3지역 YI" xfId="1284"/>
    <cellStyle name="일_3지역 YI_PERSONAL" xfId="1285"/>
    <cellStyle name="일_3지역 YI_당진기성" xfId="1286"/>
    <cellStyle name="일_3지역 YI_당진기성_설계내역서(청사)" xfId="1287"/>
    <cellStyle name="일_3지역 YI_당진기성_설계내역서123" xfId="1288"/>
    <cellStyle name="일_3지역 YI_당진복구" xfId="1289"/>
    <cellStyle name="일_3지역 YI_당진설계" xfId="1290"/>
    <cellStyle name="일_3지역 YI_당진설계_설계내역서(청사)" xfId="1291"/>
    <cellStyle name="일_3지역 YI_당진설계_설계내역서123" xfId="1292"/>
    <cellStyle name="일_3지역 YI_발받침" xfId="1293"/>
    <cellStyle name="일_3지역 YI_발받침형별체적" xfId="1294"/>
    <cellStyle name="일_3지역 YI_신서산" xfId="1295"/>
    <cellStyle name="일_3지역 YI_신서산_당진복구" xfId="1296"/>
    <cellStyle name="일_3지역 YI_회선설계서" xfId="1297"/>
    <cellStyle name="일_3지역 YI_회선설계서_당진설계" xfId="1298"/>
    <cellStyle name="일_3지역 YI_회선설계서_당진설계_설계내역서(청사)" xfId="1299"/>
    <cellStyle name="일_3지역 YI_회선설계서_당진설계_설계내역서123" xfId="1300"/>
    <cellStyle name="일_3지역 YI_회선설계서_설계내역서(청사)" xfId="1301"/>
    <cellStyle name="일_3지역 YI_회선설계서_설계내역서123" xfId="1302"/>
    <cellStyle name="일_CCTV추가분" xfId="1303"/>
    <cellStyle name="일_Module4" xfId="1304"/>
    <cellStyle name="일_Module4_CCTV추가분" xfId="1305"/>
    <cellStyle name="일_Module4_공사계획서" xfId="1306"/>
    <cellStyle name="일_Module4_공사계획서_공사설계서-법무부(1025)_보관" xfId="1307"/>
    <cellStyle name="일_Module4_공사계획서_공사설계서-법무부(1031)_제출" xfId="1308"/>
    <cellStyle name="일_Module4_공사계획서_공사설계서-이동문-최종-1" xfId="1309"/>
    <cellStyle name="일_Module4_공사계획서_남부상승" xfId="1310"/>
    <cellStyle name="일_Module4_공사계획서_노임종합" xfId="1311"/>
    <cellStyle name="일_Module4_공사계획서_당진복구간이" xfId="1312"/>
    <cellStyle name="일_Module4_공사계획서_도급비 정산서" xfId="1313"/>
    <cellStyle name="일_Module4_공사계획서_본사청주간이공사" xfId="1314"/>
    <cellStyle name="일_Module4_공사계획서_북부산남부산설계" xfId="1315"/>
    <cellStyle name="일_Module4_공사계획서_북부산신마산간이공사" xfId="1316"/>
    <cellStyle name="일_Module4_공사계획서_설명서(1차)" xfId="1317"/>
    <cellStyle name="일_Module4_공사계획서_성동과학" xfId="1318"/>
    <cellStyle name="일_Module4_공사계획서_신시흥관련광단국PITR" xfId="1319"/>
    <cellStyle name="일_Module4_공사계획서_신시흥정비계통도" xfId="1320"/>
    <cellStyle name="일_Module4_공사계획서_신태백인테넷cctv시설공사" xfId="1321"/>
    <cellStyle name="일_Module4_공사계획서_영등포외곽cctv" xfId="1322"/>
    <cellStyle name="일_Module4_공사계획서_자통신고" xfId="1323"/>
    <cellStyle name="일_Module4_공사계획서_적용단가산출" xfId="1324"/>
    <cellStyle name="일_Module4_공사계획서_적용단가산출_1" xfId="1325"/>
    <cellStyle name="일_Module4_공사계획서_적용단가산출_남부상승" xfId="1326"/>
    <cellStyle name="일_Module4_공사계획서_적용단가산출_성동과학" xfId="1327"/>
    <cellStyle name="일_Module4_공사계획서_적용단가산출_준공검사보고서" xfId="1328"/>
    <cellStyle name="일_Module4_공사계획서_정산명세서표지" xfId="1329"/>
    <cellStyle name="일_Module4_공사계획서_정산명세서표지_1" xfId="1330"/>
    <cellStyle name="일_Module4_공사계획서_정산명세서표지_남부상승" xfId="1331"/>
    <cellStyle name="일_Module4_공사계획서_정산명세서표지_설명서(1차)" xfId="1332"/>
    <cellStyle name="일_Module4_공사계획서_정산명세서표지_성동과학" xfId="1333"/>
    <cellStyle name="일_Module4_공사계획서_정산명세서표지_성동상승" xfId="1334"/>
    <cellStyle name="일_Module4_공사계획서_정산명세서표지_정산명세서표지" xfId="1335"/>
    <cellStyle name="일_Module4_공사계획서_정산명세서표지_정산집계표" xfId="1336"/>
    <cellStyle name="일_Module4_공사계획서_정산명세서표지_조정단가표" xfId="1337"/>
    <cellStyle name="일_Module4_공사계획서_정산명세서표지_준공검사보고서" xfId="1338"/>
    <cellStyle name="일_Module4_공사계획서_정산명세서표지_표지" xfId="1339"/>
    <cellStyle name="일_Module4_공사계획서_정산변경내역" xfId="1340"/>
    <cellStyle name="일_Module4_공사계획서_정산변경내역 (2)" xfId="1341"/>
    <cellStyle name="일_Module4_공사계획서_정산집계표" xfId="1342"/>
    <cellStyle name="일_Module4_공사계획서_조정단가표" xfId="1343"/>
    <cellStyle name="일_Module4_공사계획서_준공검사보고서" xfId="1344"/>
    <cellStyle name="일_Module4_공사계획서_준공검사보고서_1" xfId="1345"/>
    <cellStyle name="일_Module4_공사계획서_준공검사보고서_남부상승" xfId="1346"/>
    <cellStyle name="일_Module4_공사계획서_준공검사보고서_성동과학" xfId="1347"/>
    <cellStyle name="일_Module4_공사계획서_준공검사보고서_준공검사보고서" xfId="1348"/>
    <cellStyle name="일_Module4_공사계획서_증감집계표" xfId="1349"/>
    <cellStyle name="일_Module4_공사계획서_터파기(보도)" xfId="1350"/>
    <cellStyle name="일_Module4_공사계획서_터파기(보도)_남부상승" xfId="1351"/>
    <cellStyle name="일_Module4_공사계획서_터파기(보도)_도급비 정산서" xfId="1352"/>
    <cellStyle name="일_Module4_공사계획서_터파기(보도)_성동과학" xfId="1353"/>
    <cellStyle name="일_Module4_공사계획서_터파기(보도)_적용단가산출" xfId="1354"/>
    <cellStyle name="일_Module4_공사계획서_터파기(보도)_정산변경내역" xfId="1355"/>
    <cellStyle name="일_Module4_공사계획서_터파기(보도)_정산변경내역 (2)" xfId="1356"/>
    <cellStyle name="일_Module4_공사계획서_터파기(보도)_준공검사보고서" xfId="1357"/>
    <cellStyle name="일_Module4_공사계획서_터파기(보도)_증감집계표" xfId="1358"/>
    <cellStyle name="일_Module4_공사계획서_표지" xfId="1359"/>
    <cellStyle name="일_Module4_공사계획서_표지_남부상승" xfId="1360"/>
    <cellStyle name="일_Module4_공사비예산서" xfId="1361"/>
    <cellStyle name="일_Module4_공사비예산서_공사설계서-법무부(1025)_보관" xfId="1362"/>
    <cellStyle name="일_Module4_공사비예산서_공사설계서-법무부(1031)_제출" xfId="1363"/>
    <cellStyle name="일_Module4_공사비예산서_공사설계서-이동문-최종-1" xfId="1364"/>
    <cellStyle name="일_Module4_공사비예산서_남부상승" xfId="1365"/>
    <cellStyle name="일_Module4_공사비예산서_노임종합" xfId="1366"/>
    <cellStyle name="일_Module4_공사비예산서_당진복구간이" xfId="1367"/>
    <cellStyle name="일_Module4_공사비예산서_도급비 정산서" xfId="1368"/>
    <cellStyle name="일_Module4_공사비예산서_본사청주간이공사" xfId="1369"/>
    <cellStyle name="일_Module4_공사비예산서_북부산남부산설계" xfId="1370"/>
    <cellStyle name="일_Module4_공사비예산서_북부산신마산간이공사" xfId="1371"/>
    <cellStyle name="일_Module4_공사비예산서_설명서(1차)" xfId="1372"/>
    <cellStyle name="일_Module4_공사비예산서_성동과학" xfId="1373"/>
    <cellStyle name="일_Module4_공사비예산서_신시흥관련광단국PITR" xfId="1374"/>
    <cellStyle name="일_Module4_공사비예산서_신시흥정비계통도" xfId="1375"/>
    <cellStyle name="일_Module4_공사비예산서_신태백인테넷cctv시설공사" xfId="1376"/>
    <cellStyle name="일_Module4_공사비예산서_영등포외곽cctv" xfId="1377"/>
    <cellStyle name="일_Module4_공사비예산서_자통신고" xfId="1378"/>
    <cellStyle name="일_Module4_공사비예산서_적용단가산출" xfId="1379"/>
    <cellStyle name="일_Module4_공사비예산서_적용단가산출_1" xfId="1380"/>
    <cellStyle name="일_Module4_공사비예산서_적용단가산출_남부상승" xfId="1381"/>
    <cellStyle name="일_Module4_공사비예산서_적용단가산출_성동과학" xfId="1382"/>
    <cellStyle name="일_Module4_공사비예산서_적용단가산출_준공검사보고서" xfId="1383"/>
    <cellStyle name="일_Module4_공사비예산서_정산명세서표지" xfId="1384"/>
    <cellStyle name="일_Module4_공사비예산서_정산명세서표지_1" xfId="1385"/>
    <cellStyle name="일_Module4_공사비예산서_정산명세서표지_남부상승" xfId="1386"/>
    <cellStyle name="일_Module4_공사비예산서_정산명세서표지_설명서(1차)" xfId="1387"/>
    <cellStyle name="일_Module4_공사비예산서_정산명세서표지_성동과학" xfId="1388"/>
    <cellStyle name="일_Module4_공사비예산서_정산명세서표지_성동상승" xfId="1389"/>
    <cellStyle name="일_Module4_공사비예산서_정산명세서표지_정산명세서표지" xfId="1390"/>
    <cellStyle name="일_Module4_공사비예산서_정산명세서표지_정산집계표" xfId="1391"/>
    <cellStyle name="일_Module4_공사비예산서_정산명세서표지_조정단가표" xfId="1392"/>
    <cellStyle name="일_Module4_공사비예산서_정산명세서표지_준공검사보고서" xfId="1393"/>
    <cellStyle name="일_Module4_공사비예산서_정산명세서표지_표지" xfId="1394"/>
    <cellStyle name="일_Module4_공사비예산서_정산변경내역" xfId="1395"/>
    <cellStyle name="일_Module4_공사비예산서_정산변경내역 (2)" xfId="1396"/>
    <cellStyle name="일_Module4_공사비예산서_정산집계표" xfId="1397"/>
    <cellStyle name="일_Module4_공사비예산서_조정단가표" xfId="1398"/>
    <cellStyle name="일_Module4_공사비예산서_준공검사보고서" xfId="1399"/>
    <cellStyle name="일_Module4_공사비예산서_준공검사보고서_1" xfId="1400"/>
    <cellStyle name="일_Module4_공사비예산서_준공검사보고서_남부상승" xfId="1401"/>
    <cellStyle name="일_Module4_공사비예산서_준공검사보고서_성동과학" xfId="1402"/>
    <cellStyle name="일_Module4_공사비예산서_준공검사보고서_준공검사보고서" xfId="1403"/>
    <cellStyle name="일_Module4_공사비예산서_증감집계표" xfId="1404"/>
    <cellStyle name="일_Module4_공사비예산서_터파기(보도)" xfId="1405"/>
    <cellStyle name="일_Module4_공사비예산서_터파기(보도)_남부상승" xfId="1406"/>
    <cellStyle name="일_Module4_공사비예산서_터파기(보도)_도급비 정산서" xfId="1407"/>
    <cellStyle name="일_Module4_공사비예산서_터파기(보도)_성동과학" xfId="1408"/>
    <cellStyle name="일_Module4_공사비예산서_터파기(보도)_적용단가산출" xfId="1409"/>
    <cellStyle name="일_Module4_공사비예산서_터파기(보도)_정산변경내역" xfId="1410"/>
    <cellStyle name="일_Module4_공사비예산서_터파기(보도)_정산변경내역 (2)" xfId="1411"/>
    <cellStyle name="일_Module4_공사비예산서_터파기(보도)_준공검사보고서" xfId="1412"/>
    <cellStyle name="일_Module4_공사비예산서_터파기(보도)_증감집계표" xfId="1413"/>
    <cellStyle name="일_Module4_공사비예산서_표지" xfId="1414"/>
    <cellStyle name="일_Module4_공사비예산서_표지_남부상승" xfId="1415"/>
    <cellStyle name="일_Module4_공사설명서" xfId="1416"/>
    <cellStyle name="일_Module4_공사설명서_공사설계서-법무부(1025)_보관" xfId="1417"/>
    <cellStyle name="일_Module4_공사설명서_공사설계서-법무부(1031)_제출" xfId="1418"/>
    <cellStyle name="일_Module4_공사설명서_공사설계서-이동문-최종-1" xfId="1419"/>
    <cellStyle name="일_Module4_공사설명서_남부상승" xfId="1420"/>
    <cellStyle name="일_Module4_공사설명서_노임종합" xfId="1421"/>
    <cellStyle name="일_Module4_공사설명서_당진복구간이" xfId="1422"/>
    <cellStyle name="일_Module4_공사설명서_도급비 정산서" xfId="1423"/>
    <cellStyle name="일_Module4_공사설명서_본사청주간이공사" xfId="1424"/>
    <cellStyle name="일_Module4_공사설명서_북부산남부산설계" xfId="1425"/>
    <cellStyle name="일_Module4_공사설명서_북부산신마산간이공사" xfId="1426"/>
    <cellStyle name="일_Module4_공사설명서_설명서(1차)" xfId="1427"/>
    <cellStyle name="일_Module4_공사설명서_성동과학" xfId="1428"/>
    <cellStyle name="일_Module4_공사설명서_신시흥관련광단국PITR" xfId="1429"/>
    <cellStyle name="일_Module4_공사설명서_신시흥정비계통도" xfId="1430"/>
    <cellStyle name="일_Module4_공사설명서_신태백인테넷cctv시설공사" xfId="1431"/>
    <cellStyle name="일_Module4_공사설명서_영등포외곽cctv" xfId="1432"/>
    <cellStyle name="일_Module4_공사설명서_자통신고" xfId="1433"/>
    <cellStyle name="일_Module4_공사설명서_적용단가산출" xfId="1434"/>
    <cellStyle name="일_Module4_공사설명서_적용단가산출_1" xfId="1435"/>
    <cellStyle name="일_Module4_공사설명서_적용단가산출_남부상승" xfId="1436"/>
    <cellStyle name="일_Module4_공사설명서_적용단가산출_성동과학" xfId="1437"/>
    <cellStyle name="일_Module4_공사설명서_적용단가산출_준공검사보고서" xfId="1438"/>
    <cellStyle name="일_Module4_공사설명서_정산명세서표지" xfId="1439"/>
    <cellStyle name="일_Module4_공사설명서_정산명세서표지_1" xfId="1440"/>
    <cellStyle name="일_Module4_공사설명서_정산명세서표지_남부상승" xfId="1441"/>
    <cellStyle name="일_Module4_공사설명서_정산명세서표지_설명서(1차)" xfId="1442"/>
    <cellStyle name="일_Module4_공사설명서_정산명세서표지_성동과학" xfId="1443"/>
    <cellStyle name="일_Module4_공사설명서_정산명세서표지_성동상승" xfId="1444"/>
    <cellStyle name="일_Module4_공사설명서_정산명세서표지_정산명세서표지" xfId="1445"/>
    <cellStyle name="일_Module4_공사설명서_정산명세서표지_정산집계표" xfId="1446"/>
    <cellStyle name="일_Module4_공사설명서_정산명세서표지_조정단가표" xfId="1447"/>
    <cellStyle name="일_Module4_공사설명서_정산명세서표지_준공검사보고서" xfId="1448"/>
    <cellStyle name="일_Module4_공사설명서_정산명세서표지_표지" xfId="1449"/>
    <cellStyle name="일_Module4_공사설명서_정산변경내역" xfId="1450"/>
    <cellStyle name="일_Module4_공사설명서_정산변경내역 (2)" xfId="1451"/>
    <cellStyle name="일_Module4_공사설명서_정산집계표" xfId="1452"/>
    <cellStyle name="일_Module4_공사설명서_조정단가표" xfId="1453"/>
    <cellStyle name="일_Module4_공사설명서_준공검사보고서" xfId="1454"/>
    <cellStyle name="일_Module4_공사설명서_준공검사보고서_1" xfId="1455"/>
    <cellStyle name="일_Module4_공사설명서_준공검사보고서_남부상승" xfId="1456"/>
    <cellStyle name="일_Module4_공사설명서_준공검사보고서_성동과학" xfId="1457"/>
    <cellStyle name="일_Module4_공사설명서_준공검사보고서_준공검사보고서" xfId="1458"/>
    <cellStyle name="일_Module4_공사설명서_증감집계표" xfId="1459"/>
    <cellStyle name="일_Module4_공사설명서_터파기(보도)" xfId="1460"/>
    <cellStyle name="일_Module4_공사설명서_터파기(보도)_남부상승" xfId="1461"/>
    <cellStyle name="일_Module4_공사설명서_터파기(보도)_도급비 정산서" xfId="1462"/>
    <cellStyle name="일_Module4_공사설명서_터파기(보도)_성동과학" xfId="1463"/>
    <cellStyle name="일_Module4_공사설명서_터파기(보도)_적용단가산출" xfId="1464"/>
    <cellStyle name="일_Module4_공사설명서_터파기(보도)_정산변경내역" xfId="1465"/>
    <cellStyle name="일_Module4_공사설명서_터파기(보도)_정산변경내역 (2)" xfId="1466"/>
    <cellStyle name="일_Module4_공사설명서_터파기(보도)_준공검사보고서" xfId="1467"/>
    <cellStyle name="일_Module4_공사설명서_터파기(보도)_증감집계표" xfId="1468"/>
    <cellStyle name="일_Module4_공사설명서_표지" xfId="1469"/>
    <cellStyle name="일_Module4_공사설명서_표지_남부상승" xfId="1470"/>
    <cellStyle name="일_Module4_구입자재내역서" xfId="1471"/>
    <cellStyle name="일_Module4_남부상승" xfId="1472"/>
    <cellStyle name="일_Module4_노임단가" xfId="1473"/>
    <cellStyle name="일_Module4_노임단가표" xfId="1474"/>
    <cellStyle name="일_Module4_노임단가표_공사설계서-법무부(1025)_보관" xfId="1475"/>
    <cellStyle name="일_Module4_노임단가표_공사설계서-법무부(1031)_제출" xfId="1476"/>
    <cellStyle name="일_Module4_노임단가표_공사설계서-이동문-최종-1" xfId="1477"/>
    <cellStyle name="일_Module4_노임단가표_남부상승" xfId="1478"/>
    <cellStyle name="일_Module4_노임단가표_노임단가" xfId="1479"/>
    <cellStyle name="일_Module4_노임단가표_노임종합" xfId="1480"/>
    <cellStyle name="일_Module4_노임단가표_당진복구간이" xfId="1481"/>
    <cellStyle name="일_Module4_노임단가표_도급비 정산서" xfId="1482"/>
    <cellStyle name="일_Module4_노임단가표_본사청주간이공사" xfId="1483"/>
    <cellStyle name="일_Module4_노임단가표_북부산남부산설계" xfId="1484"/>
    <cellStyle name="일_Module4_노임단가표_북부산신마산간이공사" xfId="1485"/>
    <cellStyle name="일_Module4_노임단가표_설계명세서" xfId="1486"/>
    <cellStyle name="일_Module4_노임단가표_설명서(1차)" xfId="1487"/>
    <cellStyle name="일_Module4_노임단가표_성동과학" xfId="1488"/>
    <cellStyle name="일_Module4_노임단가표_신시흥관련광단국PITR" xfId="1489"/>
    <cellStyle name="일_Module4_노임단가표_신시흥정비계통도" xfId="1490"/>
    <cellStyle name="일_Module4_노임단가표_신태백인테넷cctv시설공사" xfId="1491"/>
    <cellStyle name="일_Module4_노임단가표_영등포외곽cctv" xfId="1492"/>
    <cellStyle name="일_Module4_노임단가표_자통신고" xfId="1493"/>
    <cellStyle name="일_Module4_노임단가표_적용단가산출" xfId="1494"/>
    <cellStyle name="일_Module4_노임단가표_적용단가산출_1" xfId="1495"/>
    <cellStyle name="일_Module4_노임단가표_적용단가산출_남부상승" xfId="1496"/>
    <cellStyle name="일_Module4_노임단가표_적용단가산출_성동과학" xfId="1497"/>
    <cellStyle name="일_Module4_노임단가표_적용단가산출_준공검사보고서" xfId="1498"/>
    <cellStyle name="일_Module4_노임단가표_정산명세서표지" xfId="1499"/>
    <cellStyle name="일_Module4_노임단가표_정산명세서표지_1" xfId="1500"/>
    <cellStyle name="일_Module4_노임단가표_정산명세서표지_남부상승" xfId="1501"/>
    <cellStyle name="일_Module4_노임단가표_정산명세서표지_설명서(1차)" xfId="1502"/>
    <cellStyle name="일_Module4_노임단가표_정산명세서표지_성동과학" xfId="1503"/>
    <cellStyle name="일_Module4_노임단가표_정산명세서표지_성동상승" xfId="1504"/>
    <cellStyle name="일_Module4_노임단가표_정산명세서표지_정산명세서표지" xfId="1505"/>
    <cellStyle name="일_Module4_노임단가표_정산명세서표지_정산집계표" xfId="1506"/>
    <cellStyle name="일_Module4_노임단가표_정산명세서표지_조정단가표" xfId="1507"/>
    <cellStyle name="일_Module4_노임단가표_정산명세서표지_준공검사보고서" xfId="1508"/>
    <cellStyle name="일_Module4_노임단가표_정산명세서표지_표지" xfId="1509"/>
    <cellStyle name="일_Module4_노임단가표_정산변경내역" xfId="1510"/>
    <cellStyle name="일_Module4_노임단가표_정산변경내역 (2)" xfId="1511"/>
    <cellStyle name="일_Module4_노임단가표_정산집계표" xfId="1512"/>
    <cellStyle name="일_Module4_노임단가표_조정단가표" xfId="1513"/>
    <cellStyle name="일_Module4_노임단가표_준공검사보고서" xfId="1514"/>
    <cellStyle name="일_Module4_노임단가표_준공검사보고서_1" xfId="1515"/>
    <cellStyle name="일_Module4_노임단가표_준공검사보고서_남부상승" xfId="1516"/>
    <cellStyle name="일_Module4_노임단가표_준공검사보고서_성동과학" xfId="1517"/>
    <cellStyle name="일_Module4_노임단가표_준공검사보고서_준공검사보고서" xfId="1518"/>
    <cellStyle name="일_Module4_노임단가표_증감집계표" xfId="1519"/>
    <cellStyle name="일_Module4_노임단가표_터파기(보도)" xfId="1520"/>
    <cellStyle name="일_Module4_노임단가표_터파기(보도)_남부상승" xfId="1521"/>
    <cellStyle name="일_Module4_노임단가표_터파기(보도)_도급비 정산서" xfId="1522"/>
    <cellStyle name="일_Module4_노임단가표_터파기(보도)_성동과학" xfId="1523"/>
    <cellStyle name="일_Module4_노임단가표_터파기(보도)_적용단가산출" xfId="1524"/>
    <cellStyle name="일_Module4_노임단가표_터파기(보도)_정산변경내역" xfId="1525"/>
    <cellStyle name="일_Module4_노임단가표_터파기(보도)_정산변경내역 (2)" xfId="1526"/>
    <cellStyle name="일_Module4_노임단가표_터파기(보도)_준공검사보고서" xfId="1527"/>
    <cellStyle name="일_Module4_노임단가표_터파기(보도)_증감집계표" xfId="1528"/>
    <cellStyle name="일_Module4_노임단가표_표지" xfId="1529"/>
    <cellStyle name="일_Module4_노임단가표_표지_남부상승" xfId="1530"/>
    <cellStyle name="일_Module4_노임단가표_품산출서" xfId="1531"/>
    <cellStyle name="일_Module4_노임단가표_핸드홀맨홀부표" xfId="1532"/>
    <cellStyle name="일_Module4_노임단가표_핸드홀맨홀부표_남부상승" xfId="1533"/>
    <cellStyle name="일_Module4_노임단가표_핸드홀맨홀부표_도급비 정산서" xfId="1534"/>
    <cellStyle name="일_Module4_노임단가표_핸드홀맨홀부표_설명서(1차)" xfId="1535"/>
    <cellStyle name="일_Module4_노임단가표_핸드홀맨홀부표_성동과학" xfId="1536"/>
    <cellStyle name="일_Module4_노임단가표_핸드홀맨홀부표_적용단가산출" xfId="1537"/>
    <cellStyle name="일_Module4_노임단가표_핸드홀맨홀부표_정산명세서표지" xfId="1538"/>
    <cellStyle name="일_Module4_노임단가표_핸드홀맨홀부표_정산변경내역" xfId="1539"/>
    <cellStyle name="일_Module4_노임단가표_핸드홀맨홀부표_정산변경내역 (2)" xfId="1540"/>
    <cellStyle name="일_Module4_노임단가표_핸드홀맨홀부표_정산집계표" xfId="1541"/>
    <cellStyle name="일_Module4_노임단가표_핸드홀맨홀부표_조정단가표" xfId="1542"/>
    <cellStyle name="일_Module4_노임단가표_핸드홀맨홀부표_준공검사보고서" xfId="1543"/>
    <cellStyle name="일_Module4_노임단가표_핸드홀맨홀부표_증감집계표" xfId="1544"/>
    <cellStyle name="일_Module4_노임단가표_핸드홀맨홀부표_표지" xfId="1545"/>
    <cellStyle name="일_Module4_노임종합" xfId="1546"/>
    <cellStyle name="일_Module4_당진복구간이" xfId="1547"/>
    <cellStyle name="일_Module4_도급비 정산서" xfId="1548"/>
    <cellStyle name="일_Module4_본사청주간이공사" xfId="1549"/>
    <cellStyle name="일_Module4_북부산남부산설계" xfId="1550"/>
    <cellStyle name="일_Module4_북부산신마산간이공사" xfId="1551"/>
    <cellStyle name="일_Module4_상승노임" xfId="1552"/>
    <cellStyle name="일_Module4_설계명세서" xfId="1553"/>
    <cellStyle name="일_Module4_설명서(1차)" xfId="1554"/>
    <cellStyle name="일_Module4_성동과학" xfId="1555"/>
    <cellStyle name="일_Module4_신시흥관련광단국PITR" xfId="1556"/>
    <cellStyle name="일_Module4_신시흥정비계통도" xfId="1557"/>
    <cellStyle name="일_Module4_신안성CCTV시설공사" xfId="1558"/>
    <cellStyle name="일_Module4_신태백인테넷cctv시설공사" xfId="1559"/>
    <cellStyle name="일_Module4_신태백통신공사 설계서" xfId="1560"/>
    <cellStyle name="일_Module4_신화순분기" xfId="1561"/>
    <cellStyle name="일_Module4_영등포외곽cctv" xfId="1562"/>
    <cellStyle name="일_Module4_자통신고" xfId="1563"/>
    <cellStyle name="일_Module4_적용단가산출" xfId="1564"/>
    <cellStyle name="일_Module4_적용단가산출_1" xfId="1565"/>
    <cellStyle name="일_Module4_적용단가산출_남부상승" xfId="1566"/>
    <cellStyle name="일_Module4_적용단가산출_성동과학" xfId="1567"/>
    <cellStyle name="일_Module4_적용단가산출_준공검사보고서" xfId="1568"/>
    <cellStyle name="일_Module4_정산명세서표지" xfId="1569"/>
    <cellStyle name="일_Module4_정산명세서표지_1" xfId="1570"/>
    <cellStyle name="일_Module4_정산명세서표지_남부상승" xfId="1571"/>
    <cellStyle name="일_Module4_정산명세서표지_설명서(1차)" xfId="1572"/>
    <cellStyle name="일_Module4_정산명세서표지_성동과학" xfId="1573"/>
    <cellStyle name="일_Module4_정산명세서표지_성동상승" xfId="1574"/>
    <cellStyle name="일_Module4_정산명세서표지_정산명세서표지" xfId="1575"/>
    <cellStyle name="일_Module4_정산명세서표지_정산집계표" xfId="1576"/>
    <cellStyle name="일_Module4_정산명세서표지_조정단가표" xfId="1577"/>
    <cellStyle name="일_Module4_정산명세서표지_준공검사보고서" xfId="1578"/>
    <cellStyle name="일_Module4_정산명세서표지_표지" xfId="1579"/>
    <cellStyle name="일_Module4_정산변경내역" xfId="1580"/>
    <cellStyle name="일_Module4_정산변경내역 (2)" xfId="1581"/>
    <cellStyle name="일_Module4_정산집계표" xfId="1582"/>
    <cellStyle name="일_Module4_조정단가표" xfId="1583"/>
    <cellStyle name="일_Module4_준공검사보고서" xfId="1584"/>
    <cellStyle name="일_Module4_준공검사보고서_1" xfId="1585"/>
    <cellStyle name="일_Module4_준공검사보고서_남부상승" xfId="1586"/>
    <cellStyle name="일_Module4_준공검사보고서_성동과학" xfId="1587"/>
    <cellStyle name="일_Module4_준공검사보고서_준공검사보고서" xfId="1588"/>
    <cellStyle name="일_Module4_증감집계표" xfId="1589"/>
    <cellStyle name="일_Module4_터파기(보도)" xfId="1590"/>
    <cellStyle name="일_Module4_터파기(보도)_남부상승" xfId="1591"/>
    <cellStyle name="일_Module4_터파기(보도)_도급비 정산서" xfId="1592"/>
    <cellStyle name="일_Module4_터파기(보도)_성동과학" xfId="1593"/>
    <cellStyle name="일_Module4_터파기(보도)_적용단가산출" xfId="1594"/>
    <cellStyle name="일_Module4_터파기(보도)_정산변경내역" xfId="1595"/>
    <cellStyle name="일_Module4_터파기(보도)_정산변경내역 (2)" xfId="1596"/>
    <cellStyle name="일_Module4_터파기(보도)_준공검사보고서" xfId="1597"/>
    <cellStyle name="일_Module4_터파기(보도)_증감집계표" xfId="1598"/>
    <cellStyle name="일_Module4_표지" xfId="1599"/>
    <cellStyle name="일_Module4_표지_남부상승" xfId="1600"/>
    <cellStyle name="일_Module4_품산출서" xfId="1601"/>
    <cellStyle name="일_Module4_핸드홀맨홀부표" xfId="1602"/>
    <cellStyle name="일_Module4_핸드홀맨홀부표_남부상승" xfId="1603"/>
    <cellStyle name="일_Module4_핸드홀맨홀부표_도급비 정산서" xfId="1604"/>
    <cellStyle name="일_Module4_핸드홀맨홀부표_설명서(1차)" xfId="1605"/>
    <cellStyle name="일_Module4_핸드홀맨홀부표_성동과학" xfId="1606"/>
    <cellStyle name="일_Module4_핸드홀맨홀부표_적용단가산출" xfId="1607"/>
    <cellStyle name="일_Module4_핸드홀맨홀부표_정산명세서표지" xfId="1608"/>
    <cellStyle name="일_Module4_핸드홀맨홀부표_정산변경내역" xfId="1609"/>
    <cellStyle name="일_Module4_핸드홀맨홀부표_정산변경내역 (2)" xfId="1610"/>
    <cellStyle name="일_Module4_핸드홀맨홀부표_정산집계표" xfId="1611"/>
    <cellStyle name="일_Module4_핸드홀맨홀부표_조정단가표" xfId="1612"/>
    <cellStyle name="일_Module4_핸드홀맨홀부표_준공검사보고서" xfId="1613"/>
    <cellStyle name="일_Module4_핸드홀맨홀부표_증감집계표" xfId="1614"/>
    <cellStyle name="일_Module4_핸드홀맨홀부표_표지" xfId="1615"/>
    <cellStyle name="일_PERSONAL" xfId="1616"/>
    <cellStyle name="일_PERSONAL_당진복구" xfId="1617"/>
    <cellStyle name="일_PERSONAL_당진설계" xfId="1618"/>
    <cellStyle name="일_PERSONAL_당진설계_당진복구" xfId="1619"/>
    <cellStyle name="일_공사계획서" xfId="1620"/>
    <cellStyle name="일_공사계획서_공사설계서-법무부(1025)_보관" xfId="1621"/>
    <cellStyle name="일_공사계획서_공사설계서-법무부(1031)_제출" xfId="1622"/>
    <cellStyle name="일_공사계획서_공사설계서-이동문-최종-1" xfId="1623"/>
    <cellStyle name="일_공사계획서_남부상승" xfId="1624"/>
    <cellStyle name="일_공사계획서_노임종합" xfId="1625"/>
    <cellStyle name="일_공사계획서_당진복구간이" xfId="1626"/>
    <cellStyle name="일_공사계획서_도급비 정산서" xfId="1627"/>
    <cellStyle name="일_공사계획서_본사청주간이공사" xfId="1628"/>
    <cellStyle name="일_공사계획서_북부산남부산설계" xfId="1629"/>
    <cellStyle name="일_공사계획서_북부산신마산간이공사" xfId="1630"/>
    <cellStyle name="일_공사계획서_설명서(1차)" xfId="1631"/>
    <cellStyle name="일_공사계획서_성동과학" xfId="1632"/>
    <cellStyle name="일_공사계획서_신시흥관련광단국PITR" xfId="1633"/>
    <cellStyle name="일_공사계획서_신시흥정비계통도" xfId="1634"/>
    <cellStyle name="일_공사계획서_신태백인테넷cctv시설공사" xfId="1635"/>
    <cellStyle name="일_공사계획서_영등포외곽cctv" xfId="1636"/>
    <cellStyle name="일_공사계획서_자통신고" xfId="1637"/>
    <cellStyle name="일_공사계획서_적용단가산출" xfId="1638"/>
    <cellStyle name="일_공사계획서_적용단가산출_1" xfId="1639"/>
    <cellStyle name="일_공사계획서_적용단가산출_남부상승" xfId="1640"/>
    <cellStyle name="일_공사계획서_적용단가산출_성동과학" xfId="1641"/>
    <cellStyle name="일_공사계획서_적용단가산출_준공검사보고서" xfId="1642"/>
    <cellStyle name="일_공사계획서_정산명세서표지" xfId="1643"/>
    <cellStyle name="일_공사계획서_정산명세서표지_1" xfId="1644"/>
    <cellStyle name="일_공사계획서_정산명세서표지_남부상승" xfId="1645"/>
    <cellStyle name="일_공사계획서_정산명세서표지_설명서(1차)" xfId="1646"/>
    <cellStyle name="일_공사계획서_정산명세서표지_성동과학" xfId="1647"/>
    <cellStyle name="일_공사계획서_정산명세서표지_성동상승" xfId="1648"/>
    <cellStyle name="일_공사계획서_정산명세서표지_정산명세서표지" xfId="1649"/>
    <cellStyle name="일_공사계획서_정산명세서표지_정산집계표" xfId="1650"/>
    <cellStyle name="일_공사계획서_정산명세서표지_조정단가표" xfId="1651"/>
    <cellStyle name="일_공사계획서_정산명세서표지_준공검사보고서" xfId="1652"/>
    <cellStyle name="일_공사계획서_정산명세서표지_표지" xfId="1653"/>
    <cellStyle name="일_공사계획서_정산변경내역" xfId="1654"/>
    <cellStyle name="일_공사계획서_정산변경내역 (2)" xfId="1655"/>
    <cellStyle name="일_공사계획서_정산집계표" xfId="1656"/>
    <cellStyle name="일_공사계획서_조정단가표" xfId="1657"/>
    <cellStyle name="일_공사계획서_준공검사보고서" xfId="1658"/>
    <cellStyle name="일_공사계획서_준공검사보고서_1" xfId="1659"/>
    <cellStyle name="일_공사계획서_준공검사보고서_남부상승" xfId="1660"/>
    <cellStyle name="일_공사계획서_준공검사보고서_성동과학" xfId="1661"/>
    <cellStyle name="일_공사계획서_준공검사보고서_준공검사보고서" xfId="1662"/>
    <cellStyle name="일_공사계획서_증감집계표" xfId="1663"/>
    <cellStyle name="일_공사계획서_터파기(보도)" xfId="1664"/>
    <cellStyle name="일_공사계획서_터파기(보도)_남부상승" xfId="1665"/>
    <cellStyle name="일_공사계획서_터파기(보도)_도급비 정산서" xfId="1666"/>
    <cellStyle name="일_공사계획서_터파기(보도)_성동과학" xfId="1667"/>
    <cellStyle name="일_공사계획서_터파기(보도)_적용단가산출" xfId="1668"/>
    <cellStyle name="일_공사계획서_터파기(보도)_정산변경내역" xfId="1669"/>
    <cellStyle name="일_공사계획서_터파기(보도)_정산변경내역 (2)" xfId="1670"/>
    <cellStyle name="일_공사계획서_터파기(보도)_준공검사보고서" xfId="1671"/>
    <cellStyle name="일_공사계획서_터파기(보도)_증감집계표" xfId="1672"/>
    <cellStyle name="일_공사계획서_표지" xfId="1673"/>
    <cellStyle name="일_공사계획서_표지_남부상승" xfId="1674"/>
    <cellStyle name="일_공사비예산서" xfId="1675"/>
    <cellStyle name="일_공사비예산서_공사설계서-법무부(1025)_보관" xfId="1676"/>
    <cellStyle name="일_공사비예산서_공사설계서-법무부(1031)_제출" xfId="1677"/>
    <cellStyle name="일_공사비예산서_공사설계서-이동문-최종-1" xfId="1678"/>
    <cellStyle name="일_공사비예산서_남부상승" xfId="1679"/>
    <cellStyle name="일_공사비예산서_노임종합" xfId="1680"/>
    <cellStyle name="일_공사비예산서_당진복구간이" xfId="1681"/>
    <cellStyle name="일_공사비예산서_도급비 정산서" xfId="1682"/>
    <cellStyle name="일_공사비예산서_본사청주간이공사" xfId="1683"/>
    <cellStyle name="일_공사비예산서_북부산남부산설계" xfId="1684"/>
    <cellStyle name="일_공사비예산서_북부산신마산간이공사" xfId="1685"/>
    <cellStyle name="일_공사비예산서_설명서(1차)" xfId="1686"/>
    <cellStyle name="일_공사비예산서_성동과학" xfId="1687"/>
    <cellStyle name="일_공사비예산서_신시흥관련광단국PITR" xfId="1688"/>
    <cellStyle name="일_공사비예산서_신시흥정비계통도" xfId="1689"/>
    <cellStyle name="일_공사비예산서_신태백인테넷cctv시설공사" xfId="1690"/>
    <cellStyle name="일_공사비예산서_영등포외곽cctv" xfId="1691"/>
    <cellStyle name="일_공사비예산서_자통신고" xfId="1692"/>
    <cellStyle name="일_공사비예산서_적용단가산출" xfId="1693"/>
    <cellStyle name="일_공사비예산서_적용단가산출_1" xfId="1694"/>
    <cellStyle name="일_공사비예산서_적용단가산출_남부상승" xfId="1695"/>
    <cellStyle name="일_공사비예산서_적용단가산출_성동과학" xfId="1696"/>
    <cellStyle name="일_공사비예산서_적용단가산출_준공검사보고서" xfId="1697"/>
    <cellStyle name="일_공사비예산서_정산명세서표지" xfId="1698"/>
    <cellStyle name="일_공사비예산서_정산명세서표지_1" xfId="1699"/>
    <cellStyle name="일_공사비예산서_정산명세서표지_남부상승" xfId="1700"/>
    <cellStyle name="일_공사비예산서_정산명세서표지_설명서(1차)" xfId="1701"/>
    <cellStyle name="일_공사비예산서_정산명세서표지_성동과학" xfId="1702"/>
    <cellStyle name="일_공사비예산서_정산명세서표지_성동상승" xfId="1703"/>
    <cellStyle name="일_공사비예산서_정산명세서표지_정산명세서표지" xfId="1704"/>
    <cellStyle name="일_공사비예산서_정산명세서표지_정산집계표" xfId="1705"/>
    <cellStyle name="일_공사비예산서_정산명세서표지_조정단가표" xfId="1706"/>
    <cellStyle name="일_공사비예산서_정산명세서표지_준공검사보고서" xfId="1707"/>
    <cellStyle name="일_공사비예산서_정산명세서표지_표지" xfId="1708"/>
    <cellStyle name="일_공사비예산서_정산변경내역" xfId="1709"/>
    <cellStyle name="일_공사비예산서_정산변경내역 (2)" xfId="1710"/>
    <cellStyle name="일_공사비예산서_정산집계표" xfId="1711"/>
    <cellStyle name="일_공사비예산서_조정단가표" xfId="1712"/>
    <cellStyle name="일_공사비예산서_준공검사보고서" xfId="1713"/>
    <cellStyle name="일_공사비예산서_준공검사보고서_1" xfId="1714"/>
    <cellStyle name="일_공사비예산서_준공검사보고서_남부상승" xfId="1715"/>
    <cellStyle name="일_공사비예산서_준공검사보고서_성동과학" xfId="1716"/>
    <cellStyle name="일_공사비예산서_준공검사보고서_준공검사보고서" xfId="1717"/>
    <cellStyle name="일_공사비예산서_증감집계표" xfId="1718"/>
    <cellStyle name="일_공사비예산서_터파기(보도)" xfId="1719"/>
    <cellStyle name="일_공사비예산서_터파기(보도)_남부상승" xfId="1720"/>
    <cellStyle name="일_공사비예산서_터파기(보도)_도급비 정산서" xfId="1721"/>
    <cellStyle name="일_공사비예산서_터파기(보도)_성동과학" xfId="1722"/>
    <cellStyle name="일_공사비예산서_터파기(보도)_적용단가산출" xfId="1723"/>
    <cellStyle name="일_공사비예산서_터파기(보도)_정산변경내역" xfId="1724"/>
    <cellStyle name="일_공사비예산서_터파기(보도)_정산변경내역 (2)" xfId="1725"/>
    <cellStyle name="일_공사비예산서_터파기(보도)_준공검사보고서" xfId="1726"/>
    <cellStyle name="일_공사비예산서_터파기(보도)_증감집계표" xfId="1727"/>
    <cellStyle name="일_공사비예산서_표지" xfId="1728"/>
    <cellStyle name="일_공사비예산서_표지_남부상승" xfId="1729"/>
    <cellStyle name="일_공사설명서" xfId="1730"/>
    <cellStyle name="일_공사설명서_1" xfId="1731"/>
    <cellStyle name="일_공사설명서_1_본사청주간이공사" xfId="1732"/>
    <cellStyle name="일_공사설명서_1_북부산신마산간이공사" xfId="1733"/>
    <cellStyle name="일_공사설명서_1_신서산자통신고" xfId="1734"/>
    <cellStyle name="일_공사설명서_1_신시흥관련광단국PITR" xfId="1735"/>
    <cellStyle name="일_공사설명서_1_울주지통(부산)" xfId="1736"/>
    <cellStyle name="일_공사설명서_2" xfId="1737"/>
    <cellStyle name="일_공사설명서_2_본사청주간이공사" xfId="1738"/>
    <cellStyle name="일_공사설명서_2_북부산신마산간이공사" xfId="1739"/>
    <cellStyle name="일_공사설명서_2_신시흥관련광단국PITR" xfId="1740"/>
    <cellStyle name="일_공사설명서_2_자통신고" xfId="1741"/>
    <cellStyle name="일_공사설명서_공사설계서-법무부(1025)_보관" xfId="1742"/>
    <cellStyle name="일_공사설명서_공사설계서-법무부(1031)_제출" xfId="1743"/>
    <cellStyle name="일_공사설명서_공사설계서-이동문-최종-1" xfId="1744"/>
    <cellStyle name="일_공사설명서_남부상승" xfId="1745"/>
    <cellStyle name="일_공사설명서_노임종합" xfId="1746"/>
    <cellStyle name="일_공사설명서_당진복구간이" xfId="1747"/>
    <cellStyle name="일_공사설명서_도급비 정산서" xfId="1748"/>
    <cellStyle name="일_공사설명서_본사청주간이공사" xfId="1749"/>
    <cellStyle name="일_공사설명서_북부산남부산설계" xfId="1750"/>
    <cellStyle name="일_공사설명서_북부산신마산간이공사" xfId="1751"/>
    <cellStyle name="일_공사설명서_설명서(1차)" xfId="1752"/>
    <cellStyle name="일_공사설명서_성동과학" xfId="1753"/>
    <cellStyle name="일_공사설명서_신시흥관련광단국PITR" xfId="1754"/>
    <cellStyle name="일_공사설명서_신시흥정비계통도" xfId="1755"/>
    <cellStyle name="일_공사설명서_신태백인테넷cctv시설공사" xfId="1756"/>
    <cellStyle name="일_공사설명서_영등포외곽cctv" xfId="1757"/>
    <cellStyle name="일_공사설명서_자통신고" xfId="1758"/>
    <cellStyle name="일_공사설명서_적용단가산출" xfId="1759"/>
    <cellStyle name="일_공사설명서_적용단가산출_1" xfId="1760"/>
    <cellStyle name="일_공사설명서_적용단가산출_남부상승" xfId="1761"/>
    <cellStyle name="일_공사설명서_적용단가산출_성동과학" xfId="1762"/>
    <cellStyle name="일_공사설명서_적용단가산출_준공검사보고서" xfId="1763"/>
    <cellStyle name="일_공사설명서_정산명세서표지" xfId="1764"/>
    <cellStyle name="일_공사설명서_정산명세서표지_1" xfId="1765"/>
    <cellStyle name="일_공사설명서_정산명세서표지_남부상승" xfId="1766"/>
    <cellStyle name="일_공사설명서_정산명세서표지_설명서(1차)" xfId="1767"/>
    <cellStyle name="일_공사설명서_정산명세서표지_성동과학" xfId="1768"/>
    <cellStyle name="일_공사설명서_정산명세서표지_성동상승" xfId="1769"/>
    <cellStyle name="일_공사설명서_정산명세서표지_정산명세서표지" xfId="1770"/>
    <cellStyle name="일_공사설명서_정산명세서표지_정산집계표" xfId="1771"/>
    <cellStyle name="일_공사설명서_정산명세서표지_조정단가표" xfId="1772"/>
    <cellStyle name="일_공사설명서_정산명세서표지_준공검사보고서" xfId="1773"/>
    <cellStyle name="일_공사설명서_정산명세서표지_표지" xfId="1774"/>
    <cellStyle name="일_공사설명서_정산변경내역" xfId="1775"/>
    <cellStyle name="일_공사설명서_정산변경내역 (2)" xfId="1776"/>
    <cellStyle name="일_공사설명서_정산집계표" xfId="1777"/>
    <cellStyle name="일_공사설명서_조정단가표" xfId="1778"/>
    <cellStyle name="일_공사설명서_준공검사보고서" xfId="1779"/>
    <cellStyle name="일_공사설명서_준공검사보고서_1" xfId="1780"/>
    <cellStyle name="일_공사설명서_준공검사보고서_남부상승" xfId="1781"/>
    <cellStyle name="일_공사설명서_준공검사보고서_성동과학" xfId="1782"/>
    <cellStyle name="일_공사설명서_준공검사보고서_준공검사보고서" xfId="1783"/>
    <cellStyle name="일_공사설명서_증감집계표" xfId="1784"/>
    <cellStyle name="일_공사설명서_터파기(보도)" xfId="1785"/>
    <cellStyle name="일_공사설명서_터파기(보도)_남부상승" xfId="1786"/>
    <cellStyle name="일_공사설명서_터파기(보도)_도급비 정산서" xfId="1787"/>
    <cellStyle name="일_공사설명서_터파기(보도)_성동과학" xfId="1788"/>
    <cellStyle name="일_공사설명서_터파기(보도)_적용단가산출" xfId="1789"/>
    <cellStyle name="일_공사설명서_터파기(보도)_정산변경내역" xfId="1790"/>
    <cellStyle name="일_공사설명서_터파기(보도)_정산변경내역 (2)" xfId="1791"/>
    <cellStyle name="일_공사설명서_터파기(보도)_준공검사보고서" xfId="1792"/>
    <cellStyle name="일_공사설명서_터파기(보도)_증감집계표" xfId="1793"/>
    <cellStyle name="일_공사설명서_표지" xfId="1794"/>
    <cellStyle name="일_공사설명서_표지_남부상승" xfId="1795"/>
    <cellStyle name="일_구입자재내역서" xfId="1796"/>
    <cellStyle name="일_남부상승" xfId="1797"/>
    <cellStyle name="일_노임단가" xfId="1798"/>
    <cellStyle name="일_노임단가표" xfId="1799"/>
    <cellStyle name="일_노임단가표_1" xfId="1800"/>
    <cellStyle name="일_노임단가표_1_PERSONAL" xfId="1801"/>
    <cellStyle name="일_노임단가표_1_PERSONAL_당진복구" xfId="1802"/>
    <cellStyle name="일_노임단가표_1_PERSONAL_당진설계" xfId="1803"/>
    <cellStyle name="일_노임단가표_1_PERSONAL_당진설계_당진복구" xfId="1804"/>
    <cellStyle name="일_노임단가표_1_남부상승" xfId="1805"/>
    <cellStyle name="일_노임단가표_1_노임단가" xfId="1806"/>
    <cellStyle name="일_노임단가표_1_노임종합" xfId="1807"/>
    <cellStyle name="일_노임단가표_1_당진기성" xfId="1808"/>
    <cellStyle name="일_노임단가표_1_당진기성_설계내역서(청사)" xfId="1809"/>
    <cellStyle name="일_노임단가표_1_당진기성_설계내역서123" xfId="1810"/>
    <cellStyle name="일_노임단가표_1_당진복구" xfId="1811"/>
    <cellStyle name="일_노임단가표_1_당진복구간이" xfId="1812"/>
    <cellStyle name="일_노임단가표_1_당진설계" xfId="1813"/>
    <cellStyle name="일_노임단가표_1_당진설계_설계내역서(청사)" xfId="1814"/>
    <cellStyle name="일_노임단가표_1_당진설계_설계내역서123" xfId="1815"/>
    <cellStyle name="일_노임단가표_1_도급비 정산서" xfId="1816"/>
    <cellStyle name="일_노임단가표_1_발받침" xfId="1817"/>
    <cellStyle name="일_노임단가표_1_발받침_당진복구" xfId="1818"/>
    <cellStyle name="일_노임단가표_1_발받침_당진설계" xfId="1819"/>
    <cellStyle name="일_노임단가표_1_발받침_당진설계_당진복구" xfId="1820"/>
    <cellStyle name="일_노임단가표_1_발받침형별체적" xfId="1821"/>
    <cellStyle name="일_노임단가표_1_발받침형별체적_당진복구" xfId="1822"/>
    <cellStyle name="일_노임단가표_1_발받침형별체적_당진설계" xfId="1823"/>
    <cellStyle name="일_노임단가표_1_발받침형별체적_당진설계_당진복구" xfId="1824"/>
    <cellStyle name="일_노임단가표_1_발받침형별체적_발받침" xfId="1825"/>
    <cellStyle name="일_노임단가표_1_발받침형별체적_발받침_당진복구" xfId="1826"/>
    <cellStyle name="일_노임단가표_1_발받침형별체적_발받침_당진설계" xfId="1827"/>
    <cellStyle name="일_노임단가표_1_발받침형별체적_발받침_당진설계_당진복구" xfId="1828"/>
    <cellStyle name="일_노임단가표_1_설계명세서" xfId="1829"/>
    <cellStyle name="일_노임단가표_1_성동과학" xfId="1830"/>
    <cellStyle name="일_노임단가표_1_신서산" xfId="1831"/>
    <cellStyle name="일_노임단가표_1_신서산_당진복구" xfId="1832"/>
    <cellStyle name="일_노임단가표_1_신태백인테넷cctv시설공사" xfId="1833"/>
    <cellStyle name="일_노임단가표_1_영등포외곽cctv" xfId="1834"/>
    <cellStyle name="일_노임단가표_1_적용단가산출" xfId="1835"/>
    <cellStyle name="일_노임단가표_1_적용단가산출_1" xfId="1836"/>
    <cellStyle name="일_노임단가표_1_적용단가산출_남부상승" xfId="1837"/>
    <cellStyle name="일_노임단가표_1_적용단가산출_성동과학" xfId="1838"/>
    <cellStyle name="일_노임단가표_1_적용단가산출_준공검사보고서" xfId="1839"/>
    <cellStyle name="일_노임단가표_1_정산명세서표지" xfId="1840"/>
    <cellStyle name="일_노임단가표_1_정산명세서표지_1" xfId="1841"/>
    <cellStyle name="일_노임단가표_1_정산명세서표지_남부상승" xfId="1842"/>
    <cellStyle name="일_노임단가표_1_정산명세서표지_설명서(1차)" xfId="1843"/>
    <cellStyle name="일_노임단가표_1_정산명세서표지_성동과학" xfId="1844"/>
    <cellStyle name="일_노임단가표_1_정산명세서표지_성동상승" xfId="1845"/>
    <cellStyle name="일_노임단가표_1_정산명세서표지_정산명세서표지" xfId="1846"/>
    <cellStyle name="일_노임단가표_1_정산명세서표지_정산집계표" xfId="1847"/>
    <cellStyle name="일_노임단가표_1_정산명세서표지_조정단가표" xfId="1848"/>
    <cellStyle name="일_노임단가표_1_정산명세서표지_준공검사보고서" xfId="1849"/>
    <cellStyle name="일_노임단가표_1_정산명세서표지_표지" xfId="1850"/>
    <cellStyle name="일_노임단가표_1_정산변경내역" xfId="1851"/>
    <cellStyle name="일_노임단가표_1_정산변경내역 (2)" xfId="1852"/>
    <cellStyle name="일_노임단가표_1_정산집계표" xfId="1853"/>
    <cellStyle name="일_노임단가표_1_준공검사보고서" xfId="1854"/>
    <cellStyle name="일_노임단가표_1_준공검사보고서_1" xfId="1855"/>
    <cellStyle name="일_노임단가표_1_준공검사보고서_남부상승" xfId="1856"/>
    <cellStyle name="일_노임단가표_1_준공검사보고서_성동과학" xfId="1857"/>
    <cellStyle name="일_노임단가표_1_준공검사보고서_준공검사보고서" xfId="1858"/>
    <cellStyle name="일_노임단가표_1_증감집계표" xfId="1859"/>
    <cellStyle name="일_노임단가표_1_터파기(보도)" xfId="1860"/>
    <cellStyle name="일_노임단가표_1_터파기(보도)_남부상승" xfId="1861"/>
    <cellStyle name="일_노임단가표_1_터파기(보도)_도급비 정산서" xfId="1862"/>
    <cellStyle name="일_노임단가표_1_터파기(보도)_성동과학" xfId="1863"/>
    <cellStyle name="일_노임단가표_1_터파기(보도)_적용단가산출" xfId="1864"/>
    <cellStyle name="일_노임단가표_1_터파기(보도)_정산변경내역" xfId="1865"/>
    <cellStyle name="일_노임단가표_1_터파기(보도)_정산변경내역 (2)" xfId="1866"/>
    <cellStyle name="일_노임단가표_1_터파기(보도)_준공검사보고서" xfId="1867"/>
    <cellStyle name="일_노임단가표_1_터파기(보도)_증감집계표" xfId="1868"/>
    <cellStyle name="일_노임단가표_1_표지" xfId="1869"/>
    <cellStyle name="일_노임단가표_1_품산출서" xfId="1870"/>
    <cellStyle name="일_노임단가표_1_핸드홀맨홀부표" xfId="1871"/>
    <cellStyle name="일_노임단가표_1_핸드홀맨홀부표_남부상승" xfId="1872"/>
    <cellStyle name="일_노임단가표_1_핸드홀맨홀부표_도급비 정산서" xfId="1873"/>
    <cellStyle name="일_노임단가표_1_핸드홀맨홀부표_설명서(1차)" xfId="1874"/>
    <cellStyle name="일_노임단가표_1_핸드홀맨홀부표_성동과학" xfId="1875"/>
    <cellStyle name="일_노임단가표_1_핸드홀맨홀부표_적용단가산출" xfId="1876"/>
    <cellStyle name="일_노임단가표_1_핸드홀맨홀부표_정산명세서표지" xfId="1877"/>
    <cellStyle name="일_노임단가표_1_핸드홀맨홀부표_정산변경내역" xfId="1878"/>
    <cellStyle name="일_노임단가표_1_핸드홀맨홀부표_정산변경내역 (2)" xfId="1879"/>
    <cellStyle name="일_노임단가표_1_핸드홀맨홀부표_정산집계표" xfId="1880"/>
    <cellStyle name="일_노임단가표_1_핸드홀맨홀부표_조정단가표" xfId="1881"/>
    <cellStyle name="일_노임단가표_1_핸드홀맨홀부표_준공검사보고서" xfId="1882"/>
    <cellStyle name="일_노임단가표_1_핸드홀맨홀부표_증감집계표" xfId="1883"/>
    <cellStyle name="일_노임단가표_1_핸드홀맨홀부표_표지" xfId="1884"/>
    <cellStyle name="일_노임단가표_1_회선설계서" xfId="1885"/>
    <cellStyle name="일_노임단가표_1_회선설계서_당진복구" xfId="1886"/>
    <cellStyle name="일_노임단가표_2" xfId="1887"/>
    <cellStyle name="일_노임단가표_2_PERSONAL" xfId="1888"/>
    <cellStyle name="일_노임단가표_2_남부상승" xfId="1889"/>
    <cellStyle name="일_노임단가표_2_당진기성" xfId="1890"/>
    <cellStyle name="일_노임단가표_2_당진기성_설계내역서(청사)" xfId="1891"/>
    <cellStyle name="일_노임단가표_2_당진기성_설계내역서123" xfId="1892"/>
    <cellStyle name="일_노임단가표_2_당진복구" xfId="1893"/>
    <cellStyle name="일_노임단가표_2_당진설계" xfId="1894"/>
    <cellStyle name="일_노임단가표_2_당진설계_설계내역서(청사)" xfId="1895"/>
    <cellStyle name="일_노임단가표_2_당진설계_설계내역서123" xfId="1896"/>
    <cellStyle name="일_노임단가표_2_도급비 정산서" xfId="1897"/>
    <cellStyle name="일_노임단가표_2_발받침" xfId="1898"/>
    <cellStyle name="일_노임단가표_2_발받침형별체적" xfId="1899"/>
    <cellStyle name="일_노임단가표_2_신서산" xfId="1900"/>
    <cellStyle name="일_노임단가표_2_신서산_당진복구" xfId="1901"/>
    <cellStyle name="일_노임단가표_2_신태백인테넷cctv시설공사" xfId="1902"/>
    <cellStyle name="일_노임단가표_2_영등포외곽cctv" xfId="1903"/>
    <cellStyle name="일_노임단가표_2_적용단가산출" xfId="1904"/>
    <cellStyle name="일_노임단가표_2_정산변경내역" xfId="1905"/>
    <cellStyle name="일_노임단가표_2_정산변경내역 (2)" xfId="1906"/>
    <cellStyle name="일_노임단가표_2_정산집계표" xfId="1907"/>
    <cellStyle name="일_노임단가표_2_증감집계표" xfId="1908"/>
    <cellStyle name="일_노임단가표_2_회선설계서" xfId="1909"/>
    <cellStyle name="일_노임단가표_2_회선설계서_당진설계" xfId="1910"/>
    <cellStyle name="일_노임단가표_2_회선설계서_당진설계_설계내역서(청사)" xfId="1911"/>
    <cellStyle name="일_노임단가표_2_회선설계서_당진설계_설계내역서123" xfId="1912"/>
    <cellStyle name="일_노임단가표_2_회선설계서_설계내역서(청사)" xfId="1913"/>
    <cellStyle name="일_노임단가표_2_회선설계서_설계내역서123" xfId="1914"/>
    <cellStyle name="일_노임단가표_공사설계서-법무부(1025)_보관" xfId="1915"/>
    <cellStyle name="일_노임단가표_공사설계서-법무부(1031)_제출" xfId="1916"/>
    <cellStyle name="일_노임단가표_공사설계서-이동문-최종-1" xfId="1917"/>
    <cellStyle name="일_노임단가표_남부상승" xfId="1918"/>
    <cellStyle name="일_노임단가표_노임단가" xfId="1919"/>
    <cellStyle name="일_노임단가표_노임단가_남부상승" xfId="1920"/>
    <cellStyle name="일_노임단가표_노임종합" xfId="1921"/>
    <cellStyle name="일_노임단가표_당진복구간이" xfId="1922"/>
    <cellStyle name="일_노임단가표_도급비 정산서" xfId="1923"/>
    <cellStyle name="일_노임단가표_본사청주간이공사" xfId="1924"/>
    <cellStyle name="일_노임단가표_북부산남부산설계" xfId="1925"/>
    <cellStyle name="일_노임단가표_북부산신마산간이공사" xfId="1926"/>
    <cellStyle name="일_노임단가표_설계명세서" xfId="1927"/>
    <cellStyle name="일_노임단가표_설계명세서_남부상승" xfId="1928"/>
    <cellStyle name="일_노임단가표_설명서(1차)" xfId="1929"/>
    <cellStyle name="일_노임단가표_성동과학" xfId="1930"/>
    <cellStyle name="일_노임단가표_신시흥관련광단국PITR" xfId="1931"/>
    <cellStyle name="일_노임단가표_신시흥정비계통도" xfId="1932"/>
    <cellStyle name="일_노임단가표_신태백인테넷cctv시설공사" xfId="1933"/>
    <cellStyle name="일_노임단가표_영등포외곽cctv" xfId="1934"/>
    <cellStyle name="일_노임단가표_자통신고" xfId="1935"/>
    <cellStyle name="일_노임단가표_적용단가산출" xfId="1936"/>
    <cellStyle name="일_노임단가표_적용단가산출_1" xfId="1937"/>
    <cellStyle name="일_노임단가표_적용단가산출_남부상승" xfId="1938"/>
    <cellStyle name="일_노임단가표_적용단가산출_도급비 정산서" xfId="1939"/>
    <cellStyle name="일_노임단가표_적용단가산출_성동과학" xfId="1940"/>
    <cellStyle name="일_노임단가표_적용단가산출_적용단가산출" xfId="1941"/>
    <cellStyle name="일_노임단가표_적용단가산출_정산변경내역" xfId="1942"/>
    <cellStyle name="일_노임단가표_적용단가산출_정산변경내역 (2)" xfId="1943"/>
    <cellStyle name="일_노임단가표_적용단가산출_준공검사보고서" xfId="1944"/>
    <cellStyle name="일_노임단가표_적용단가산출_증감집계표" xfId="1945"/>
    <cellStyle name="일_노임단가표_정산명세서표지" xfId="1946"/>
    <cellStyle name="일_노임단가표_정산명세서표지_1" xfId="1947"/>
    <cellStyle name="일_노임단가표_정산명세서표지_남부상승" xfId="1948"/>
    <cellStyle name="일_노임단가표_정산명세서표지_도급비 정산서" xfId="1949"/>
    <cellStyle name="일_노임단가표_정산명세서표지_설명서(1차)" xfId="1950"/>
    <cellStyle name="일_노임단가표_정산명세서표지_성동과학" xfId="1951"/>
    <cellStyle name="일_노임단가표_정산명세서표지_성동상승" xfId="1952"/>
    <cellStyle name="일_노임단가표_정산명세서표지_적용단가산출" xfId="1953"/>
    <cellStyle name="일_노임단가표_정산명세서표지_정산명세서표지" xfId="1954"/>
    <cellStyle name="일_노임단가표_정산명세서표지_정산변경내역" xfId="1955"/>
    <cellStyle name="일_노임단가표_정산명세서표지_정산변경내역 (2)" xfId="1956"/>
    <cellStyle name="일_노임단가표_정산명세서표지_정산집계표" xfId="1957"/>
    <cellStyle name="일_노임단가표_정산명세서표지_조정단가표" xfId="1958"/>
    <cellStyle name="일_노임단가표_정산명세서표지_준공검사보고서" xfId="1959"/>
    <cellStyle name="일_노임단가표_정산명세서표지_증감집계표" xfId="1960"/>
    <cellStyle name="일_노임단가표_정산명세서표지_표지" xfId="1961"/>
    <cellStyle name="일_노임단가표_정산변경내역" xfId="1962"/>
    <cellStyle name="일_노임단가표_정산변경내역 (2)" xfId="1963"/>
    <cellStyle name="일_노임단가표_정산집계표" xfId="1964"/>
    <cellStyle name="일_노임단가표_조정단가표" xfId="1965"/>
    <cellStyle name="일_노임단가표_준공검사보고서" xfId="1966"/>
    <cellStyle name="일_노임단가표_준공검사보고서_1" xfId="1967"/>
    <cellStyle name="일_노임단가표_준공검사보고서_남부상승" xfId="1968"/>
    <cellStyle name="일_노임단가표_준공검사보고서_도급비 정산서" xfId="1969"/>
    <cellStyle name="일_노임단가표_준공검사보고서_성동과학" xfId="1970"/>
    <cellStyle name="일_노임단가표_준공검사보고서_적용단가산출" xfId="1971"/>
    <cellStyle name="일_노임단가표_준공검사보고서_정산변경내역" xfId="1972"/>
    <cellStyle name="일_노임단가표_준공검사보고서_정산변경내역 (2)" xfId="1973"/>
    <cellStyle name="일_노임단가표_준공검사보고서_준공검사보고서" xfId="1974"/>
    <cellStyle name="일_노임단가표_준공검사보고서_증감집계표" xfId="1975"/>
    <cellStyle name="일_노임단가표_증감집계표" xfId="1976"/>
    <cellStyle name="일_노임단가표_터파기(보도)" xfId="1977"/>
    <cellStyle name="일_노임단가표_터파기(보도)_남부상승" xfId="1978"/>
    <cellStyle name="일_노임단가표_터파기(보도)_성동과학" xfId="1979"/>
    <cellStyle name="일_노임단가표_터파기(보도)_준공검사보고서" xfId="1980"/>
    <cellStyle name="일_노임단가표_표지" xfId="1981"/>
    <cellStyle name="일_노임단가표_표지_남부상승" xfId="1982"/>
    <cellStyle name="일_노임단가표_품산출서" xfId="1983"/>
    <cellStyle name="일_노임단가표_품산출서_남부상승" xfId="1984"/>
    <cellStyle name="일_노임단가표_핸드홀맨홀부표" xfId="1985"/>
    <cellStyle name="일_노임단가표_핸드홀맨홀부표_남부상승" xfId="1986"/>
    <cellStyle name="일_노임단가표_핸드홀맨홀부표_도급비 정산서" xfId="1987"/>
    <cellStyle name="일_노임단가표_핸드홀맨홀부표_적용단가산출" xfId="1988"/>
    <cellStyle name="일_노임단가표_핸드홀맨홀부표_정산변경내역" xfId="1989"/>
    <cellStyle name="일_노임단가표_핸드홀맨홀부표_정산변경내역 (2)" xfId="1990"/>
    <cellStyle name="일_노임단가표_핸드홀맨홀부표_정산집계표" xfId="1991"/>
    <cellStyle name="일_노임단가표_핸드홀맨홀부표_증감집계표" xfId="1992"/>
    <cellStyle name="일_노임종합" xfId="1993"/>
    <cellStyle name="일_당진기성" xfId="1994"/>
    <cellStyle name="일_당진기성_당진복구" xfId="1995"/>
    <cellStyle name="일_당진복구" xfId="1996"/>
    <cellStyle name="일_당진복구간이" xfId="1997"/>
    <cellStyle name="일_당진설계" xfId="1998"/>
    <cellStyle name="일_당진설계_당진복구" xfId="1999"/>
    <cellStyle name="일_도급비 정산서" xfId="2000"/>
    <cellStyle name="일_발받침" xfId="2001"/>
    <cellStyle name="일_발받침_당진복구" xfId="2002"/>
    <cellStyle name="일_발받침_당진설계" xfId="2003"/>
    <cellStyle name="일_발받침_당진설계_당진복구" xfId="2004"/>
    <cellStyle name="일_발받침형별체적" xfId="2005"/>
    <cellStyle name="일_발받침형별체적_당진복구" xfId="2006"/>
    <cellStyle name="일_발받침형별체적_당진설계" xfId="2007"/>
    <cellStyle name="일_발받침형별체적_당진설계_당진복구" xfId="2008"/>
    <cellStyle name="일_발받침형별체적_발받침" xfId="2009"/>
    <cellStyle name="일_발받침형별체적_발받침_당진복구" xfId="2010"/>
    <cellStyle name="일_발받침형별체적_발받침_당진설계" xfId="2011"/>
    <cellStyle name="일_발받침형별체적_발받침_당진설계_당진복구" xfId="2012"/>
    <cellStyle name="일_산출적용근거" xfId="2013"/>
    <cellStyle name="일_산출적용근거_1" xfId="2014"/>
    <cellStyle name="일_산출적용근거_PERSONAL" xfId="2015"/>
    <cellStyle name="일_산출적용근거_당진기성" xfId="2016"/>
    <cellStyle name="일_산출적용근거_당진기성_설계내역서(청사)" xfId="2017"/>
    <cellStyle name="일_산출적용근거_당진기성_설계내역서123" xfId="2018"/>
    <cellStyle name="일_산출적용근거_당진설계" xfId="2019"/>
    <cellStyle name="일_산출적용근거_당진설계_설계내역서(청사)" xfId="2020"/>
    <cellStyle name="일_산출적용근거_당진설계_설계내역서123" xfId="2021"/>
    <cellStyle name="일_산출적용근거_발받침" xfId="2022"/>
    <cellStyle name="일_산출적용근거_발받침형별체적" xfId="2023"/>
    <cellStyle name="일_산출적용근거_신서산" xfId="2024"/>
    <cellStyle name="일_산출적용근거_회선설계서" xfId="2025"/>
    <cellStyle name="일_상승노임" xfId="2026"/>
    <cellStyle name="일_설계명세서" xfId="2027"/>
    <cellStyle name="일_설명서(1차)" xfId="2028"/>
    <cellStyle name="일_성동과학" xfId="2029"/>
    <cellStyle name="일_소운반" xfId="2030"/>
    <cellStyle name="일_소운반_PERSONAL" xfId="2031"/>
    <cellStyle name="일_소운반_당진기성" xfId="2032"/>
    <cellStyle name="일_소운반_당진설계" xfId="2033"/>
    <cellStyle name="일_소운반_발받침" xfId="2034"/>
    <cellStyle name="일_소운반_발받침형별체적" xfId="2035"/>
    <cellStyle name="일_소운반_신서산" xfId="2036"/>
    <cellStyle name="일_신서산" xfId="2037"/>
    <cellStyle name="일_신서산_당진복구" xfId="2038"/>
    <cellStyle name="일_신안성CCTV시설공사" xfId="2039"/>
    <cellStyle name="일_신태백인테넷cctv시설공사" xfId="2040"/>
    <cellStyle name="일_신태백통신공사 설계서" xfId="2041"/>
    <cellStyle name="일_신화순분기" xfId="2042"/>
    <cellStyle name="일_영등포외곽cctv" xfId="2043"/>
    <cellStyle name="일_운반거리집계" xfId="2044"/>
    <cellStyle name="일_운반거리집계_PERSONAL" xfId="2045"/>
    <cellStyle name="일_운반거리집계_당진기성" xfId="2046"/>
    <cellStyle name="일_운반거리집계_당진설계" xfId="2047"/>
    <cellStyle name="일_운반거리집계_발받침" xfId="2048"/>
    <cellStyle name="일_운반거리집계_발받침형별체적" xfId="2049"/>
    <cellStyle name="일_운반거리집계_신서산" xfId="2050"/>
    <cellStyle name="일_자재집결소" xfId="2051"/>
    <cellStyle name="일_자재집결소_PERSONAL" xfId="2052"/>
    <cellStyle name="일_자재집결소_당진기성" xfId="2053"/>
    <cellStyle name="일_자재집결소_당진설계" xfId="2054"/>
    <cellStyle name="일_자재집결소_발받침" xfId="2055"/>
    <cellStyle name="일_자재집결소_발받침형별체적" xfId="2056"/>
    <cellStyle name="일_자재집결소_신서산" xfId="2057"/>
    <cellStyle name="일_적용단가산출" xfId="2058"/>
    <cellStyle name="일_적용단가산출_1" xfId="2059"/>
    <cellStyle name="일_적용단가산출_남부상승" xfId="2060"/>
    <cellStyle name="일_적용단가산출_성동과학" xfId="2061"/>
    <cellStyle name="일_적용단가산출_준공검사보고서" xfId="2062"/>
    <cellStyle name="일_정산명세서표지" xfId="2063"/>
    <cellStyle name="일_정산명세서표지_1" xfId="2064"/>
    <cellStyle name="일_정산명세서표지_남부상승" xfId="2065"/>
    <cellStyle name="일_정산명세서표지_설명서(1차)" xfId="2066"/>
    <cellStyle name="일_정산명세서표지_성동과학" xfId="2067"/>
    <cellStyle name="일_정산명세서표지_성동상승" xfId="2068"/>
    <cellStyle name="일_정산명세서표지_정산명세서표지" xfId="2069"/>
    <cellStyle name="일_정산명세서표지_정산집계표" xfId="2070"/>
    <cellStyle name="일_정산명세서표지_조정단가표" xfId="2071"/>
    <cellStyle name="일_정산명세서표지_준공검사보고서" xfId="2072"/>
    <cellStyle name="일_정산명세서표지_표지" xfId="2073"/>
    <cellStyle name="일_정산변경내역" xfId="2074"/>
    <cellStyle name="일_정산변경내역 (2)" xfId="2075"/>
    <cellStyle name="일_정산집계표" xfId="2076"/>
    <cellStyle name="일_조정단가표" xfId="2077"/>
    <cellStyle name="일_준공검사보고서" xfId="2078"/>
    <cellStyle name="일_준공검사보고서_1" xfId="2079"/>
    <cellStyle name="일_준공검사보고서_남부상승" xfId="2080"/>
    <cellStyle name="일_준공검사보고서_성동과학" xfId="2081"/>
    <cellStyle name="일_준공검사보고서_준공검사보고서" xfId="2082"/>
    <cellStyle name="일_증감집계표" xfId="2083"/>
    <cellStyle name="일_차량대수산출" xfId="2084"/>
    <cellStyle name="일_차량대수산출_PERSONAL" xfId="2085"/>
    <cellStyle name="일_차량대수산출_당진기성" xfId="2086"/>
    <cellStyle name="일_차량대수산출_당진설계" xfId="2087"/>
    <cellStyle name="일_차량대수산출_발받침" xfId="2088"/>
    <cellStyle name="일_차량대수산출_발받침형별체적" xfId="2089"/>
    <cellStyle name="일_차량대수산출_신서산" xfId="2090"/>
    <cellStyle name="일_터파기(보도)" xfId="2091"/>
    <cellStyle name="일_터파기(보도)_남부상승" xfId="2092"/>
    <cellStyle name="일_터파기(보도)_도급비 정산서" xfId="2093"/>
    <cellStyle name="일_터파기(보도)_성동과학" xfId="2094"/>
    <cellStyle name="일_터파기(보도)_적용단가산출" xfId="2095"/>
    <cellStyle name="일_터파기(보도)_정산변경내역" xfId="2096"/>
    <cellStyle name="일_터파기(보도)_정산변경내역 (2)" xfId="2097"/>
    <cellStyle name="일_터파기(보도)_준공검사보고서" xfId="2098"/>
    <cellStyle name="일_터파기(보도)_증감집계표" xfId="2099"/>
    <cellStyle name="일_터파기(차도)" xfId="2100"/>
    <cellStyle name="일_터파기(차도)_공사설계서-법무부(1025)_보관" xfId="2101"/>
    <cellStyle name="일_터파기(차도)_공사설계서-법무부(1031)_제출" xfId="2102"/>
    <cellStyle name="일_터파기(차도)_공사설계서-이동문-최종-1" xfId="2103"/>
    <cellStyle name="일_터파기(차도)_남부상승" xfId="2104"/>
    <cellStyle name="일_터파기(차도)_노임종합" xfId="2105"/>
    <cellStyle name="일_터파기(차도)_당진복구간이" xfId="2106"/>
    <cellStyle name="일_터파기(차도)_도급비 정산서" xfId="2107"/>
    <cellStyle name="일_터파기(차도)_본사청주간이공사" xfId="2108"/>
    <cellStyle name="일_터파기(차도)_북부산남부산설계" xfId="2109"/>
    <cellStyle name="일_터파기(차도)_북부산신마산간이공사" xfId="2110"/>
    <cellStyle name="일_터파기(차도)_설명서(1차)" xfId="2111"/>
    <cellStyle name="일_터파기(차도)_성동과학" xfId="2112"/>
    <cellStyle name="일_터파기(차도)_신시흥관련광단국PITR" xfId="2113"/>
    <cellStyle name="일_터파기(차도)_신시흥정비계통도" xfId="2114"/>
    <cellStyle name="일_터파기(차도)_신태백인테넷cctv시설공사" xfId="2115"/>
    <cellStyle name="일_터파기(차도)_영등포외곽cctv" xfId="2116"/>
    <cellStyle name="일_터파기(차도)_자통신고" xfId="2117"/>
    <cellStyle name="일_터파기(차도)_적용단가산출" xfId="2118"/>
    <cellStyle name="일_터파기(차도)_적용단가산출_1" xfId="2119"/>
    <cellStyle name="일_터파기(차도)_적용단가산출_남부상승" xfId="2120"/>
    <cellStyle name="일_터파기(차도)_적용단가산출_성동과학" xfId="2121"/>
    <cellStyle name="일_터파기(차도)_적용단가산출_준공검사보고서" xfId="2122"/>
    <cellStyle name="일_터파기(차도)_정산명세서표지" xfId="2123"/>
    <cellStyle name="일_터파기(차도)_정산명세서표지_1" xfId="2124"/>
    <cellStyle name="일_터파기(차도)_정산명세서표지_남부상승" xfId="2125"/>
    <cellStyle name="일_터파기(차도)_정산명세서표지_설명서(1차)" xfId="2126"/>
    <cellStyle name="일_터파기(차도)_정산명세서표지_성동과학" xfId="2127"/>
    <cellStyle name="일_터파기(차도)_정산명세서표지_성동상승" xfId="2128"/>
    <cellStyle name="일_터파기(차도)_정산명세서표지_정산명세서표지" xfId="2129"/>
    <cellStyle name="일_터파기(차도)_정산명세서표지_정산집계표" xfId="2130"/>
    <cellStyle name="일_터파기(차도)_정산명세서표지_조정단가표" xfId="2131"/>
    <cellStyle name="일_터파기(차도)_정산명세서표지_준공검사보고서" xfId="2132"/>
    <cellStyle name="일_터파기(차도)_정산명세서표지_표지" xfId="2133"/>
    <cellStyle name="일_터파기(차도)_정산변경내역" xfId="2134"/>
    <cellStyle name="일_터파기(차도)_정산변경내역 (2)" xfId="2135"/>
    <cellStyle name="일_터파기(차도)_정산집계표" xfId="2136"/>
    <cellStyle name="일_터파기(차도)_조정단가표" xfId="2137"/>
    <cellStyle name="일_터파기(차도)_준공검사보고서" xfId="2138"/>
    <cellStyle name="일_터파기(차도)_준공검사보고서_1" xfId="2139"/>
    <cellStyle name="일_터파기(차도)_준공검사보고서_남부상승" xfId="2140"/>
    <cellStyle name="일_터파기(차도)_준공검사보고서_성동과학" xfId="2141"/>
    <cellStyle name="일_터파기(차도)_준공검사보고서_준공검사보고서" xfId="2142"/>
    <cellStyle name="일_터파기(차도)_증감집계표" xfId="2143"/>
    <cellStyle name="일_터파기(차도)_터파기(보도)" xfId="2144"/>
    <cellStyle name="일_터파기(차도)_터파기(보도)_남부상승" xfId="2145"/>
    <cellStyle name="일_터파기(차도)_터파기(보도)_도급비 정산서" xfId="2146"/>
    <cellStyle name="일_터파기(차도)_터파기(보도)_성동과학" xfId="2147"/>
    <cellStyle name="일_터파기(차도)_터파기(보도)_적용단가산출" xfId="2148"/>
    <cellStyle name="일_터파기(차도)_터파기(보도)_정산변경내역" xfId="2149"/>
    <cellStyle name="일_터파기(차도)_터파기(보도)_정산변경내역 (2)" xfId="2150"/>
    <cellStyle name="일_터파기(차도)_터파기(보도)_준공검사보고서" xfId="2151"/>
    <cellStyle name="일_터파기(차도)_터파기(보도)_증감집계표" xfId="2152"/>
    <cellStyle name="일_터파기(차도)_표지" xfId="2153"/>
    <cellStyle name="일_터파기(차도)_표지_남부상승" xfId="2154"/>
    <cellStyle name="일_표지" xfId="2155"/>
    <cellStyle name="일_표지_남부상승" xfId="2156"/>
    <cellStyle name="일_품산출서" xfId="2157"/>
    <cellStyle name="일_품셈표" xfId="2158"/>
    <cellStyle name="일_품셈표_PERSONAL" xfId="2159"/>
    <cellStyle name="일_품셈표_당진기성" xfId="2160"/>
    <cellStyle name="일_품셈표_당진기성_설계내역서(청사)" xfId="2161"/>
    <cellStyle name="일_품셈표_당진기성_설계내역서123" xfId="2162"/>
    <cellStyle name="일_품셈표_당진복구" xfId="2163"/>
    <cellStyle name="일_품셈표_당진설계" xfId="2164"/>
    <cellStyle name="일_품셈표_당진설계_설계내역서(청사)" xfId="2165"/>
    <cellStyle name="일_품셈표_당진설계_설계내역서123" xfId="2166"/>
    <cellStyle name="일_품셈표_발받침" xfId="2167"/>
    <cellStyle name="일_품셈표_발받침형별체적" xfId="2168"/>
    <cellStyle name="일_품셈표_신서산" xfId="2169"/>
    <cellStyle name="일_품셈표_신서산_당진복구" xfId="2170"/>
    <cellStyle name="일_품셈표_회선설계서" xfId="2171"/>
    <cellStyle name="일_품셈표_회선설계서_당진설계" xfId="2172"/>
    <cellStyle name="일_품셈표_회선설계서_당진설계_설계내역서(청사)" xfId="2173"/>
    <cellStyle name="일_품셈표_회선설계서_당진설계_설계내역서123" xfId="2174"/>
    <cellStyle name="일_품셈표_회선설계서_설계내역서(청사)" xfId="2175"/>
    <cellStyle name="일_품셈표_회선설계서_설계내역서123" xfId="2176"/>
    <cellStyle name="일_핸드홀맨홀부표" xfId="2177"/>
    <cellStyle name="일_핸드홀맨홀부표_남부상승" xfId="2178"/>
    <cellStyle name="일_핸드홀맨홀부표_도급비 정산서" xfId="2179"/>
    <cellStyle name="일_핸드홀맨홀부표_설명서(1차)" xfId="2180"/>
    <cellStyle name="일_핸드홀맨홀부표_성동과학" xfId="2181"/>
    <cellStyle name="일_핸드홀맨홀부표_적용단가산출" xfId="2182"/>
    <cellStyle name="일_핸드홀맨홀부표_정산명세서표지" xfId="2183"/>
    <cellStyle name="일_핸드홀맨홀부표_정산변경내역" xfId="2184"/>
    <cellStyle name="일_핸드홀맨홀부표_정산변경내역 (2)" xfId="2185"/>
    <cellStyle name="일_핸드홀맨홀부표_정산집계표" xfId="2186"/>
    <cellStyle name="일_핸드홀맨홀부표_조정단가표" xfId="2187"/>
    <cellStyle name="일_핸드홀맨홀부표_준공검사보고서" xfId="2188"/>
    <cellStyle name="일_핸드홀맨홀부표_증감집계표" xfId="2189"/>
    <cellStyle name="일_핸드홀맨홀부표_표지" xfId="2190"/>
    <cellStyle name="일_회선설계" xfId="2191"/>
    <cellStyle name="일_회선설계_본사청주간이공사" xfId="2192"/>
    <cellStyle name="일_회선설계_북부산신마산간이공사" xfId="2193"/>
    <cellStyle name="일_회선설계_신시흥관련광단국PITR" xfId="2194"/>
    <cellStyle name="일_회선설계_자통신고" xfId="2195"/>
    <cellStyle name="일_회선설계서" xfId="2196"/>
    <cellStyle name="일_회선설계서 (2)" xfId="2197"/>
    <cellStyle name="일_회선설계서 (2)_본사청주간이공사" xfId="2198"/>
    <cellStyle name="일_회선설계서 (2)_북부산신마산간이공사" xfId="2199"/>
    <cellStyle name="일_회선설계서 (2)_신서산자통신고" xfId="2200"/>
    <cellStyle name="일_회선설계서 (2)_신시흥관련광단국PITR" xfId="2201"/>
    <cellStyle name="일_회선설계서 (2)_울주지통(부산)" xfId="2202"/>
    <cellStyle name="일_회선설계서_당진복구" xfId="2203"/>
    <cellStyle name="일위대가" xfId="2204"/>
    <cellStyle name="입력 2" xfId="2205"/>
    <cellStyle name="자리수" xfId="2206"/>
    <cellStyle name="자리수0" xfId="2207"/>
    <cellStyle name="적색" xfId="2208"/>
    <cellStyle name="점선" xfId="2209"/>
    <cellStyle name="정렬" xfId="2210"/>
    <cellStyle name="정렬범위" xfId="2211"/>
    <cellStyle name="제목 1 2" xfId="2212"/>
    <cellStyle name="제목 2 2" xfId="2213"/>
    <cellStyle name="제목 3 2" xfId="2214"/>
    <cellStyle name="제목 4 2" xfId="2215"/>
    <cellStyle name="제목 5" xfId="2216"/>
    <cellStyle name="좋음 2" xfId="2217"/>
    <cellStyle name="지정되지 않음" xfId="2218"/>
    <cellStyle name="지하철정렬" xfId="2219"/>
    <cellStyle name="체적표시" xfId="2220"/>
    <cellStyle name="출력 2" xfId="2221"/>
    <cellStyle name="코드" xfId="2222"/>
    <cellStyle name="콤마 [#]" xfId="2223"/>
    <cellStyle name="콤마 []" xfId="2224"/>
    <cellStyle name="콤마 [0]" xfId="2225"/>
    <cellStyle name="콤마 [1]" xfId="2226"/>
    <cellStyle name="콤마 [2]" xfId="2227"/>
    <cellStyle name="콤마 [금액]" xfId="2228"/>
    <cellStyle name="콤마 [소수]" xfId="2229"/>
    <cellStyle name="콤마 [수량]" xfId="2230"/>
    <cellStyle name="콤마[0]" xfId="2231"/>
    <cellStyle name="콤마_  종  합  " xfId="2232"/>
    <cellStyle name="퍼센트" xfId="2233"/>
    <cellStyle name="표준" xfId="0" builtinId="0"/>
    <cellStyle name="표준 10" xfId="2234"/>
    <cellStyle name="표준 100" xfId="2478"/>
    <cellStyle name="표준 101" xfId="2479"/>
    <cellStyle name="표준 102" xfId="2542"/>
    <cellStyle name="표준 11" xfId="2235"/>
    <cellStyle name="표준 12" xfId="2236"/>
    <cellStyle name="표준 13" xfId="2237"/>
    <cellStyle name="표준 14" xfId="2238"/>
    <cellStyle name="표준 15" xfId="2239"/>
    <cellStyle name="표준 16" xfId="2240"/>
    <cellStyle name="표준 17" xfId="2241"/>
    <cellStyle name="표준 18" xfId="2242"/>
    <cellStyle name="표준 19" xfId="2243"/>
    <cellStyle name="표준 2" xfId="2244"/>
    <cellStyle name="표준 2 2" xfId="2245"/>
    <cellStyle name="표준 2 2 2" xfId="2246"/>
    <cellStyle name="표준 2 3" xfId="2247"/>
    <cellStyle name="표준 2 4" xfId="2248"/>
    <cellStyle name="표준 2 4 2" xfId="2371"/>
    <cellStyle name="표준 2 4 3" xfId="2426"/>
    <cellStyle name="표준 2 5" xfId="2388"/>
    <cellStyle name="표준 2 6" xfId="2384"/>
    <cellStyle name="표준 20" xfId="2249"/>
    <cellStyle name="표준 21" xfId="2250"/>
    <cellStyle name="표준 22" xfId="2251"/>
    <cellStyle name="표준 23" xfId="2252"/>
    <cellStyle name="표준 24" xfId="2253"/>
    <cellStyle name="표준 25" xfId="2254"/>
    <cellStyle name="표준 26" xfId="2255"/>
    <cellStyle name="표준 27" xfId="2256"/>
    <cellStyle name="표준 28" xfId="2257"/>
    <cellStyle name="표준 29" xfId="2258"/>
    <cellStyle name="표준 3" xfId="2259"/>
    <cellStyle name="표준 3 2" xfId="2260"/>
    <cellStyle name="표준 3 3" xfId="2261"/>
    <cellStyle name="표준 3 3 2" xfId="2352"/>
    <cellStyle name="표준 3 3 3" xfId="2372"/>
    <cellStyle name="표준 30" xfId="2262"/>
    <cellStyle name="표준 31" xfId="2263"/>
    <cellStyle name="표준 32" xfId="2264"/>
    <cellStyle name="표준 33" xfId="2265"/>
    <cellStyle name="표준 34" xfId="2266"/>
    <cellStyle name="표준 35" xfId="2267"/>
    <cellStyle name="표준 36" xfId="2268"/>
    <cellStyle name="표준 37" xfId="2269"/>
    <cellStyle name="표준 38" xfId="2270"/>
    <cellStyle name="표준 39" xfId="2271"/>
    <cellStyle name="표준 4" xfId="2272"/>
    <cellStyle name="표준 40" xfId="2273"/>
    <cellStyle name="표준 41" xfId="2274"/>
    <cellStyle name="표준 42" xfId="2275"/>
    <cellStyle name="표준 43" xfId="2276"/>
    <cellStyle name="표준 44" xfId="2277"/>
    <cellStyle name="표준 45" xfId="2278"/>
    <cellStyle name="표준 46" xfId="2279"/>
    <cellStyle name="표준 47" xfId="2280"/>
    <cellStyle name="표준 48" xfId="2281"/>
    <cellStyle name="표준 49" xfId="2282"/>
    <cellStyle name="표준 5" xfId="2283"/>
    <cellStyle name="표준 5 2" xfId="2284"/>
    <cellStyle name="표준 5 2 2" xfId="2285"/>
    <cellStyle name="표준 5 3" xfId="2286"/>
    <cellStyle name="표준 5 4" xfId="2287"/>
    <cellStyle name="표준 50" xfId="2288"/>
    <cellStyle name="표준 51" xfId="2289"/>
    <cellStyle name="표준 52" xfId="2290"/>
    <cellStyle name="표준 53" xfId="2291"/>
    <cellStyle name="표준 54" xfId="2292"/>
    <cellStyle name="표준 55" xfId="2293"/>
    <cellStyle name="표준 56" xfId="2294"/>
    <cellStyle name="표준 57" xfId="2295"/>
    <cellStyle name="표준 58" xfId="2296"/>
    <cellStyle name="표준 59" xfId="2297"/>
    <cellStyle name="표준 6" xfId="2298"/>
    <cellStyle name="표준 6 2" xfId="2299"/>
    <cellStyle name="표준 6 3" xfId="2373"/>
    <cellStyle name="표준 60" xfId="2300"/>
    <cellStyle name="표준 61" xfId="2301"/>
    <cellStyle name="표준 62" xfId="2302"/>
    <cellStyle name="표준 63" xfId="2303"/>
    <cellStyle name="표준 64" xfId="2304"/>
    <cellStyle name="표준 65" xfId="2305"/>
    <cellStyle name="표준 66" xfId="2306"/>
    <cellStyle name="표준 67" xfId="2307"/>
    <cellStyle name="표준 68" xfId="2308"/>
    <cellStyle name="표준 69" xfId="2309"/>
    <cellStyle name="표준 7" xfId="2310"/>
    <cellStyle name="표준 70" xfId="2311"/>
    <cellStyle name="표준 71" xfId="2312"/>
    <cellStyle name="표준 72" xfId="2313"/>
    <cellStyle name="표준 73" xfId="2314"/>
    <cellStyle name="표준 74" xfId="2315"/>
    <cellStyle name="표준 75" xfId="2316"/>
    <cellStyle name="표준 76" xfId="2317"/>
    <cellStyle name="표준 77" xfId="2318"/>
    <cellStyle name="표준 78" xfId="2319"/>
    <cellStyle name="표준 79" xfId="2320"/>
    <cellStyle name="표준 8" xfId="2321"/>
    <cellStyle name="표준 80" xfId="2322"/>
    <cellStyle name="표준 81" xfId="2323"/>
    <cellStyle name="표준 82" xfId="2324"/>
    <cellStyle name="표준 83" xfId="2325"/>
    <cellStyle name="표준 84" xfId="2326"/>
    <cellStyle name="표준 85" xfId="2327"/>
    <cellStyle name="표준 86" xfId="2328"/>
    <cellStyle name="표준 87" xfId="2329"/>
    <cellStyle name="표준 88" xfId="2330"/>
    <cellStyle name="표준 89" xfId="2331"/>
    <cellStyle name="표준 89 2" xfId="2353"/>
    <cellStyle name="표준 89 2 2" xfId="2357"/>
    <cellStyle name="표준 89 2 2 2" xfId="2391"/>
    <cellStyle name="표준 89 2 2 2 2" xfId="2456"/>
    <cellStyle name="표준 89 2 2 2 2 2" xfId="2523"/>
    <cellStyle name="표준 89 2 2 2 3" xfId="2492"/>
    <cellStyle name="표준 89 2 2 3" xfId="2430"/>
    <cellStyle name="표준 89 2 2 3 2" xfId="2467"/>
    <cellStyle name="표준 89 2 2 3 2 2" xfId="2534"/>
    <cellStyle name="표준 89 2 2 3 3" xfId="2503"/>
    <cellStyle name="표준 89 2 2 4" xfId="2442"/>
    <cellStyle name="표준 89 2 2 4 2" xfId="2473"/>
    <cellStyle name="표준 89 2 2 4 2 2" xfId="2540"/>
    <cellStyle name="표준 89 2 2 4 3" xfId="2509"/>
    <cellStyle name="표준 89 2 2 5" xfId="2446"/>
    <cellStyle name="표준 89 2 2 5 2" xfId="2513"/>
    <cellStyle name="표준 89 2 2 6" xfId="2482"/>
    <cellStyle name="표준 89 2 3" xfId="2360"/>
    <cellStyle name="표준 89 2 3 2" xfId="2393"/>
    <cellStyle name="표준 89 2 3 2 2" xfId="2458"/>
    <cellStyle name="표준 89 2 3 2 2 2" xfId="2525"/>
    <cellStyle name="표준 89 2 3 2 3" xfId="2494"/>
    <cellStyle name="표준 89 2 3 3" xfId="2448"/>
    <cellStyle name="표준 89 2 3 3 2" xfId="2515"/>
    <cellStyle name="표준 89 2 3 4" xfId="2484"/>
    <cellStyle name="표준 89 2 4" xfId="2389"/>
    <cellStyle name="표준 89 2 4 2" xfId="2454"/>
    <cellStyle name="표준 89 2 4 2 2" xfId="2521"/>
    <cellStyle name="표준 89 2 4 3" xfId="2490"/>
    <cellStyle name="표준 89 2 5" xfId="2428"/>
    <cellStyle name="표준 89 2 5 2" xfId="2465"/>
    <cellStyle name="표준 89 2 5 2 2" xfId="2532"/>
    <cellStyle name="표준 89 2 5 3" xfId="2501"/>
    <cellStyle name="표준 89 2 6" xfId="2440"/>
    <cellStyle name="표준 89 2 6 2" xfId="2471"/>
    <cellStyle name="표준 89 2 6 2 2" xfId="2538"/>
    <cellStyle name="표준 89 2 6 3" xfId="2507"/>
    <cellStyle name="표준 89 2 7" xfId="2444"/>
    <cellStyle name="표준 89 2 7 2" xfId="2511"/>
    <cellStyle name="표준 89 2 8" xfId="2480"/>
    <cellStyle name="표준 89 3" xfId="2358"/>
    <cellStyle name="표준 89 3 2" xfId="2361"/>
    <cellStyle name="표준 89 3 2 2" xfId="2394"/>
    <cellStyle name="표준 89 3 2 2 2" xfId="2459"/>
    <cellStyle name="표준 89 3 2 2 2 2" xfId="2526"/>
    <cellStyle name="표준 89 3 2 2 3" xfId="2495"/>
    <cellStyle name="표준 89 3 2 3" xfId="2431"/>
    <cellStyle name="표준 89 3 2 3 2" xfId="2468"/>
    <cellStyle name="표준 89 3 2 3 2 2" xfId="2535"/>
    <cellStyle name="표준 89 3 2 3 3" xfId="2504"/>
    <cellStyle name="표준 89 3 2 4" xfId="2443"/>
    <cellStyle name="표준 89 3 2 4 2" xfId="2474"/>
    <cellStyle name="표준 89 3 2 4 2 2" xfId="2541"/>
    <cellStyle name="표준 89 3 2 4 3" xfId="2510"/>
    <cellStyle name="표준 89 3 2 5" xfId="2449"/>
    <cellStyle name="표준 89 3 2 5 2" xfId="2516"/>
    <cellStyle name="표준 89 3 2 6" xfId="2485"/>
    <cellStyle name="표준 89 3 3" xfId="2392"/>
    <cellStyle name="표준 89 3 3 2" xfId="2457"/>
    <cellStyle name="표준 89 3 3 2 2" xfId="2524"/>
    <cellStyle name="표준 89 3 3 3" xfId="2493"/>
    <cellStyle name="표준 89 3 4" xfId="2429"/>
    <cellStyle name="표준 89 3 4 2" xfId="2466"/>
    <cellStyle name="표준 89 3 4 2 2" xfId="2533"/>
    <cellStyle name="표준 89 3 4 3" xfId="2502"/>
    <cellStyle name="표준 89 3 5" xfId="2441"/>
    <cellStyle name="표준 89 3 5 2" xfId="2472"/>
    <cellStyle name="표준 89 3 5 2 2" xfId="2539"/>
    <cellStyle name="표준 89 3 5 3" xfId="2508"/>
    <cellStyle name="표준 89 3 6" xfId="2447"/>
    <cellStyle name="표준 89 3 6 2" xfId="2514"/>
    <cellStyle name="표준 89 3 7" xfId="2483"/>
    <cellStyle name="표준 89 4" xfId="2363"/>
    <cellStyle name="표준 89 4 2" xfId="2396"/>
    <cellStyle name="표준 89 4 2 2" xfId="2461"/>
    <cellStyle name="표준 89 4 2 2 2" xfId="2528"/>
    <cellStyle name="표준 89 4 2 3" xfId="2497"/>
    <cellStyle name="표준 89 4 3" xfId="2427"/>
    <cellStyle name="표준 89 4 4" xfId="2451"/>
    <cellStyle name="표준 89 4 4 2" xfId="2518"/>
    <cellStyle name="표준 89 4 5" xfId="2487"/>
    <cellStyle name="표준 89 5" xfId="2415"/>
    <cellStyle name="표준 89 5 2" xfId="2464"/>
    <cellStyle name="표준 89 5 2 2" xfId="2531"/>
    <cellStyle name="표준 89 5 3" xfId="2500"/>
    <cellStyle name="표준 89 6" xfId="2434"/>
    <cellStyle name="표준 89 6 2" xfId="2470"/>
    <cellStyle name="표준 89 6 2 2" xfId="2537"/>
    <cellStyle name="표준 89 6 3" xfId="2506"/>
    <cellStyle name="표준 9" xfId="2332"/>
    <cellStyle name="표준 9 2" xfId="2333"/>
    <cellStyle name="표준 9 3" xfId="2334"/>
    <cellStyle name="표준 9 4" xfId="2335"/>
    <cellStyle name="표준 9 5" xfId="2374"/>
    <cellStyle name="표준 9 6" xfId="2412"/>
    <cellStyle name="표준 9 6 2" xfId="2463"/>
    <cellStyle name="표준 9 6 2 2" xfId="2530"/>
    <cellStyle name="표준 9 6 3" xfId="2499"/>
    <cellStyle name="표준 9 7" xfId="2433"/>
    <cellStyle name="표준 9 7 2" xfId="2469"/>
    <cellStyle name="표준 9 7 2 2" xfId="2536"/>
    <cellStyle name="표준 9 7 3" xfId="2505"/>
    <cellStyle name="표준 90" xfId="2336"/>
    <cellStyle name="표준 91" xfId="2355"/>
    <cellStyle name="표준 92" xfId="2356"/>
    <cellStyle name="표준 92 2" xfId="2390"/>
    <cellStyle name="표준 92 2 2" xfId="2455"/>
    <cellStyle name="표준 92 2 2 2" xfId="2522"/>
    <cellStyle name="표준 92 2 3" xfId="2491"/>
    <cellStyle name="표준 92 3" xfId="2445"/>
    <cellStyle name="표준 92 3 2" xfId="2512"/>
    <cellStyle name="표준 92 4" xfId="2481"/>
    <cellStyle name="표준 93" xfId="2362"/>
    <cellStyle name="표준 93 2" xfId="2395"/>
    <cellStyle name="표준 93 2 2" xfId="2460"/>
    <cellStyle name="표준 93 2 2 2" xfId="2527"/>
    <cellStyle name="표준 93 2 3" xfId="2496"/>
    <cellStyle name="표준 93 3" xfId="2450"/>
    <cellStyle name="표준 93 3 2" xfId="2517"/>
    <cellStyle name="표준 93 4" xfId="2486"/>
    <cellStyle name="표준 94" xfId="2382"/>
    <cellStyle name="표준 94 2" xfId="2397"/>
    <cellStyle name="표준 94 2 2" xfId="2462"/>
    <cellStyle name="표준 94 2 2 2" xfId="2529"/>
    <cellStyle name="표준 94 2 3" xfId="2498"/>
    <cellStyle name="표준 94 3" xfId="2452"/>
    <cellStyle name="표준 94 3 2" xfId="2519"/>
    <cellStyle name="표준 94 4" xfId="2488"/>
    <cellStyle name="표준 95" xfId="2385"/>
    <cellStyle name="표준 96" xfId="2383"/>
    <cellStyle name="표준 96 2" xfId="2453"/>
    <cellStyle name="표준 96 2 2" xfId="2520"/>
    <cellStyle name="표준 96 3" xfId="2489"/>
    <cellStyle name="표준 97" xfId="2475"/>
    <cellStyle name="표준 98" xfId="2476"/>
    <cellStyle name="표준 99" xfId="2477"/>
    <cellStyle name="標準_Akia(F）-8" xfId="2337"/>
    <cellStyle name="표준2" xfId="2338"/>
    <cellStyle name="하이퍼링크 2" xfId="2339"/>
    <cellStyle name="하이퍼링크 2 2" xfId="2340"/>
    <cellStyle name="하이퍼링크 2 3" xfId="2375"/>
    <cellStyle name="하이퍼링크 3" xfId="2341"/>
    <cellStyle name="하이퍼링크 4" xfId="2342"/>
    <cellStyle name="하이퍼링크 4 2" xfId="2376"/>
    <cellStyle name="하이퍼링크 4 3" xfId="2416"/>
    <cellStyle name="하이퍼링크 5" xfId="2343"/>
    <cellStyle name="하이퍼링크 5 2" xfId="2377"/>
    <cellStyle name="하이퍼링크 5 3" xfId="2418"/>
    <cellStyle name="하이퍼링크 6" xfId="2344"/>
    <cellStyle name="하이퍼링크 6 2" xfId="2378"/>
    <cellStyle name="하이퍼링크 6 3" xfId="2420"/>
    <cellStyle name="하이퍼링크 7" xfId="2345"/>
    <cellStyle name="하이퍼링크 7 2" xfId="2379"/>
    <cellStyle name="하이퍼링크 7 3" xfId="2422"/>
    <cellStyle name="하이퍼링크 8" xfId="2346"/>
    <cellStyle name="하이퍼링크 8 2" xfId="2380"/>
    <cellStyle name="하이퍼링크 8 3" xfId="2424"/>
    <cellStyle name="하이퍼링크 9" xfId="2347"/>
    <cellStyle name="하이퍼링크 9 2" xfId="2354"/>
    <cellStyle name="하이퍼링크 9 3" xfId="2381"/>
    <cellStyle name="합계" xfId="2348"/>
    <cellStyle name="합산" xfId="2349"/>
    <cellStyle name="화폐기호" xfId="2350"/>
    <cellStyle name="화폐기호0" xfId="235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88;&#51228;&#49468;&#53552;%20&#50868;&#50689;&#49892;&#51201;/2019&#45380;/20190101%20&#53468;&#50504;&#44400;%20CCTV&#53685;&#54633;&#44288;&#51228;&#49468;&#53552;%20&#44288;&#51228;&#50629;&#47924;%20&#50868;&#50689;%20&#49892;&#512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제공"/>
      <sheetName val="총괄"/>
      <sheetName val="표지"/>
      <sheetName val="이름범위정의"/>
      <sheetName val="요구사항"/>
      <sheetName val="시건장치"/>
      <sheetName val="장애처리"/>
      <sheetName val="견학"/>
      <sheetName val="112신고"/>
      <sheetName val="119신고"/>
      <sheetName val="소나무"/>
      <sheetName val="교육청"/>
      <sheetName val="구룹별배분"/>
      <sheetName val="근무표"/>
      <sheetName val="IP대장"/>
      <sheetName val="Sheet1"/>
    </sheetNames>
    <sheetDataSet>
      <sheetData sheetId="0">
        <row r="3">
          <cell r="G3" t="str">
            <v>교통사고</v>
          </cell>
          <cell r="J3" t="str">
            <v>휴대폰</v>
          </cell>
          <cell r="L3">
            <v>1</v>
          </cell>
        </row>
        <row r="4">
          <cell r="G4" t="str">
            <v>절도</v>
          </cell>
          <cell r="J4" t="str">
            <v>USB</v>
          </cell>
        </row>
        <row r="5">
          <cell r="G5" t="str">
            <v>교통사고</v>
          </cell>
          <cell r="J5" t="str">
            <v>USB</v>
          </cell>
          <cell r="L5">
            <v>1</v>
          </cell>
        </row>
        <row r="6">
          <cell r="G6" t="str">
            <v>교통사고</v>
          </cell>
          <cell r="J6" t="str">
            <v>USB</v>
          </cell>
          <cell r="L6">
            <v>1</v>
          </cell>
        </row>
        <row r="7">
          <cell r="G7" t="str">
            <v>절도</v>
          </cell>
          <cell r="J7" t="str">
            <v>USB</v>
          </cell>
        </row>
        <row r="8">
          <cell r="G8" t="str">
            <v>실종</v>
          </cell>
          <cell r="J8" t="str">
            <v>영상열람</v>
          </cell>
          <cell r="L8">
            <v>1</v>
          </cell>
        </row>
        <row r="9">
          <cell r="G9" t="str">
            <v>교통사고</v>
          </cell>
          <cell r="J9" t="str">
            <v>영상열람</v>
          </cell>
          <cell r="L9">
            <v>1</v>
          </cell>
        </row>
        <row r="10">
          <cell r="G10" t="str">
            <v>교통사고</v>
          </cell>
          <cell r="J10" t="str">
            <v>영상열람</v>
          </cell>
          <cell r="L10">
            <v>1</v>
          </cell>
        </row>
        <row r="11">
          <cell r="G11" t="str">
            <v>교통사고</v>
          </cell>
          <cell r="J11" t="str">
            <v>USB</v>
          </cell>
          <cell r="L11">
            <v>1</v>
          </cell>
        </row>
        <row r="12">
          <cell r="G12" t="str">
            <v>기타</v>
          </cell>
          <cell r="J12" t="str">
            <v>USB</v>
          </cell>
          <cell r="L12">
            <v>1</v>
          </cell>
        </row>
        <row r="13">
          <cell r="G13" t="str">
            <v>절도</v>
          </cell>
          <cell r="J13" t="str">
            <v>영상열람</v>
          </cell>
          <cell r="L13">
            <v>1</v>
          </cell>
        </row>
        <row r="14">
          <cell r="G14" t="str">
            <v>교통사고</v>
          </cell>
          <cell r="J14" t="str">
            <v>영상열람</v>
          </cell>
        </row>
        <row r="15">
          <cell r="G15" t="str">
            <v>교통사고</v>
          </cell>
          <cell r="J15" t="str">
            <v>USB</v>
          </cell>
          <cell r="L15">
            <v>1</v>
          </cell>
        </row>
        <row r="16">
          <cell r="G16" t="str">
            <v>교통사고</v>
          </cell>
          <cell r="J16" t="str">
            <v>USB</v>
          </cell>
          <cell r="L16">
            <v>1</v>
          </cell>
        </row>
        <row r="17">
          <cell r="G17" t="str">
            <v>교통사고</v>
          </cell>
          <cell r="J17" t="str">
            <v>USB</v>
          </cell>
          <cell r="L17">
            <v>1</v>
          </cell>
        </row>
        <row r="18">
          <cell r="G18" t="str">
            <v>교통사고</v>
          </cell>
          <cell r="J18" t="str">
            <v>영상열람</v>
          </cell>
        </row>
        <row r="19">
          <cell r="G19" t="str">
            <v>절도</v>
          </cell>
          <cell r="J19" t="str">
            <v>영상열람</v>
          </cell>
          <cell r="L19">
            <v>1</v>
          </cell>
        </row>
        <row r="20">
          <cell r="G20" t="str">
            <v>교통사고</v>
          </cell>
          <cell r="J20" t="str">
            <v>USB</v>
          </cell>
          <cell r="L20">
            <v>1</v>
          </cell>
        </row>
        <row r="21">
          <cell r="G21" t="str">
            <v>교통사고</v>
          </cell>
          <cell r="J21" t="str">
            <v>영상열람</v>
          </cell>
        </row>
        <row r="22">
          <cell r="G22" t="str">
            <v>교통사고</v>
          </cell>
          <cell r="J22" t="str">
            <v>영상열람</v>
          </cell>
          <cell r="L22">
            <v>1</v>
          </cell>
        </row>
        <row r="23">
          <cell r="G23" t="str">
            <v>절도</v>
          </cell>
          <cell r="J23" t="str">
            <v>USB</v>
          </cell>
        </row>
        <row r="24">
          <cell r="G24" t="str">
            <v>교통사고</v>
          </cell>
          <cell r="J24" t="str">
            <v>영상열람</v>
          </cell>
        </row>
        <row r="25">
          <cell r="G25" t="str">
            <v>절도</v>
          </cell>
          <cell r="J25" t="str">
            <v>휴대폰</v>
          </cell>
          <cell r="L25">
            <v>1</v>
          </cell>
        </row>
        <row r="26">
          <cell r="G26" t="str">
            <v>교통사고</v>
          </cell>
          <cell r="J26" t="str">
            <v>영상열람</v>
          </cell>
        </row>
        <row r="27">
          <cell r="G27" t="str">
            <v>절도</v>
          </cell>
          <cell r="J27" t="str">
            <v>USB</v>
          </cell>
          <cell r="L27">
            <v>1</v>
          </cell>
        </row>
        <row r="28">
          <cell r="G28" t="str">
            <v>교통사고</v>
          </cell>
          <cell r="J28" t="str">
            <v>영상열람</v>
          </cell>
        </row>
        <row r="29">
          <cell r="G29" t="str">
            <v>교통사고</v>
          </cell>
          <cell r="J29" t="str">
            <v>USB</v>
          </cell>
          <cell r="L29">
            <v>1</v>
          </cell>
        </row>
        <row r="30">
          <cell r="G30" t="str">
            <v>교통사고</v>
          </cell>
          <cell r="J30" t="str">
            <v>USB</v>
          </cell>
          <cell r="L30">
            <v>1</v>
          </cell>
        </row>
        <row r="31">
          <cell r="G31" t="str">
            <v>절도</v>
          </cell>
          <cell r="J31" t="str">
            <v>영상열람</v>
          </cell>
        </row>
        <row r="32">
          <cell r="G32" t="str">
            <v>기타</v>
          </cell>
          <cell r="J32" t="str">
            <v>영상열람</v>
          </cell>
          <cell r="L32">
            <v>1</v>
          </cell>
        </row>
        <row r="33">
          <cell r="G33" t="str">
            <v>교통사고</v>
          </cell>
          <cell r="J33" t="str">
            <v>영상열람</v>
          </cell>
        </row>
        <row r="34">
          <cell r="G34" t="str">
            <v>절도</v>
          </cell>
          <cell r="J34" t="str">
            <v>영상열람</v>
          </cell>
          <cell r="L34">
            <v>1</v>
          </cell>
        </row>
        <row r="35">
          <cell r="G35" t="str">
            <v>교통사고</v>
          </cell>
          <cell r="J35" t="str">
            <v>영상열람</v>
          </cell>
          <cell r="L35">
            <v>1</v>
          </cell>
        </row>
        <row r="36">
          <cell r="G36" t="str">
            <v>기타</v>
          </cell>
          <cell r="J36" t="str">
            <v>영상열람</v>
          </cell>
          <cell r="L36">
            <v>1</v>
          </cell>
        </row>
        <row r="37">
          <cell r="G37" t="str">
            <v>교통사고</v>
          </cell>
          <cell r="J37" t="str">
            <v>USB</v>
          </cell>
          <cell r="L37">
            <v>1</v>
          </cell>
        </row>
        <row r="38">
          <cell r="G38" t="str">
            <v>교통사고</v>
          </cell>
          <cell r="J38" t="str">
            <v>USB</v>
          </cell>
          <cell r="L38">
            <v>1</v>
          </cell>
        </row>
        <row r="39">
          <cell r="G39" t="str">
            <v>기타</v>
          </cell>
          <cell r="J39" t="str">
            <v>영상열람</v>
          </cell>
          <cell r="L39">
            <v>1</v>
          </cell>
        </row>
        <row r="40">
          <cell r="G40" t="str">
            <v>교통사고</v>
          </cell>
          <cell r="J40" t="str">
            <v>USB</v>
          </cell>
          <cell r="L40">
            <v>1</v>
          </cell>
        </row>
        <row r="41">
          <cell r="G41" t="str">
            <v>기타</v>
          </cell>
          <cell r="J41" t="str">
            <v>영상열람</v>
          </cell>
        </row>
        <row r="42">
          <cell r="G42" t="str">
            <v>교통사고</v>
          </cell>
          <cell r="J42" t="str">
            <v>USB</v>
          </cell>
          <cell r="L42">
            <v>1</v>
          </cell>
        </row>
        <row r="43">
          <cell r="G43" t="str">
            <v>교통사고</v>
          </cell>
          <cell r="J43" t="str">
            <v>USB</v>
          </cell>
          <cell r="L43">
            <v>1</v>
          </cell>
        </row>
        <row r="44">
          <cell r="G44" t="str">
            <v>기타</v>
          </cell>
          <cell r="J44" t="str">
            <v>영상열람</v>
          </cell>
        </row>
        <row r="45">
          <cell r="G45" t="str">
            <v>절도</v>
          </cell>
          <cell r="J45" t="str">
            <v>USB</v>
          </cell>
        </row>
        <row r="46">
          <cell r="G46" t="str">
            <v>교통사고</v>
          </cell>
          <cell r="J46" t="str">
            <v>영상열람</v>
          </cell>
        </row>
        <row r="47">
          <cell r="G47" t="str">
            <v>기타</v>
          </cell>
          <cell r="J47" t="str">
            <v>영상열람</v>
          </cell>
        </row>
        <row r="48">
          <cell r="G48" t="str">
            <v>교통사고</v>
          </cell>
          <cell r="J48" t="str">
            <v>USB</v>
          </cell>
          <cell r="L48">
            <v>1</v>
          </cell>
        </row>
        <row r="49">
          <cell r="G49" t="str">
            <v>기타</v>
          </cell>
          <cell r="J49" t="str">
            <v>휴대폰</v>
          </cell>
          <cell r="L49">
            <v>1</v>
          </cell>
        </row>
        <row r="50">
          <cell r="G50" t="str">
            <v>교통사고</v>
          </cell>
          <cell r="J50" t="str">
            <v>영상열람</v>
          </cell>
        </row>
        <row r="51">
          <cell r="G51" t="str">
            <v>교통사고</v>
          </cell>
          <cell r="J51" t="str">
            <v>영상열람</v>
          </cell>
        </row>
        <row r="52">
          <cell r="G52" t="str">
            <v>기타</v>
          </cell>
          <cell r="J52" t="str">
            <v>영상열람</v>
          </cell>
        </row>
        <row r="53">
          <cell r="G53" t="str">
            <v>교통사고</v>
          </cell>
          <cell r="J53" t="str">
            <v>USB</v>
          </cell>
        </row>
        <row r="54">
          <cell r="G54" t="str">
            <v>교통사고</v>
          </cell>
          <cell r="J54" t="str">
            <v>영상열람</v>
          </cell>
        </row>
        <row r="55">
          <cell r="G55" t="str">
            <v>교통사고</v>
          </cell>
          <cell r="J55" t="str">
            <v>영상열람</v>
          </cell>
          <cell r="L55">
            <v>1</v>
          </cell>
        </row>
        <row r="56">
          <cell r="G56" t="str">
            <v>교통사고</v>
          </cell>
          <cell r="J56" t="str">
            <v>영상열람</v>
          </cell>
          <cell r="L56">
            <v>1</v>
          </cell>
        </row>
        <row r="57">
          <cell r="G57" t="str">
            <v>교통사고</v>
          </cell>
          <cell r="J57" t="str">
            <v>영상열람</v>
          </cell>
        </row>
        <row r="58">
          <cell r="G58" t="str">
            <v>기타</v>
          </cell>
          <cell r="J58" t="str">
            <v>영상열람</v>
          </cell>
          <cell r="L58">
            <v>1</v>
          </cell>
        </row>
        <row r="59">
          <cell r="G59" t="str">
            <v>교통사고</v>
          </cell>
          <cell r="J59" t="str">
            <v>USB</v>
          </cell>
          <cell r="L59">
            <v>1</v>
          </cell>
        </row>
        <row r="60">
          <cell r="G60" t="str">
            <v>기타</v>
          </cell>
          <cell r="J60" t="str">
            <v>USB</v>
          </cell>
          <cell r="L60">
            <v>1</v>
          </cell>
        </row>
        <row r="61">
          <cell r="G61" t="str">
            <v>절도</v>
          </cell>
          <cell r="J61" t="str">
            <v>영상열람</v>
          </cell>
        </row>
        <row r="62">
          <cell r="G62" t="str">
            <v>교통사고</v>
          </cell>
          <cell r="J62" t="str">
            <v>영상열람</v>
          </cell>
        </row>
        <row r="63">
          <cell r="G63" t="str">
            <v>교통사고</v>
          </cell>
          <cell r="J63" t="str">
            <v>USB</v>
          </cell>
          <cell r="L63">
            <v>1</v>
          </cell>
        </row>
        <row r="64">
          <cell r="G64" t="str">
            <v>폭력(마약)</v>
          </cell>
          <cell r="J64" t="str">
            <v>USB</v>
          </cell>
          <cell r="L64">
            <v>1</v>
          </cell>
        </row>
        <row r="65">
          <cell r="G65" t="str">
            <v>살인</v>
          </cell>
          <cell r="J65" t="str">
            <v>휴대폰</v>
          </cell>
          <cell r="L65">
            <v>1</v>
          </cell>
        </row>
        <row r="66">
          <cell r="G66" t="str">
            <v>폭력(마약)</v>
          </cell>
          <cell r="J66" t="str">
            <v>USB</v>
          </cell>
          <cell r="L66">
            <v>1</v>
          </cell>
        </row>
        <row r="67">
          <cell r="G67" t="str">
            <v>실종</v>
          </cell>
          <cell r="J67" t="str">
            <v>영상열람</v>
          </cell>
        </row>
        <row r="68">
          <cell r="G68" t="str">
            <v>교통사고</v>
          </cell>
          <cell r="J68" t="str">
            <v>영상열람</v>
          </cell>
        </row>
        <row r="69">
          <cell r="G69" t="str">
            <v>교통사고</v>
          </cell>
          <cell r="J69" t="str">
            <v>USB</v>
          </cell>
          <cell r="L69">
            <v>1</v>
          </cell>
        </row>
        <row r="70">
          <cell r="G70" t="str">
            <v>기타</v>
          </cell>
          <cell r="J70" t="str">
            <v>영상열람</v>
          </cell>
        </row>
        <row r="71">
          <cell r="G71" t="str">
            <v>기타</v>
          </cell>
          <cell r="J71" t="str">
            <v>영상열람</v>
          </cell>
          <cell r="L71">
            <v>1</v>
          </cell>
        </row>
        <row r="72">
          <cell r="G72" t="str">
            <v>기타</v>
          </cell>
          <cell r="J72" t="str">
            <v>영상열람</v>
          </cell>
          <cell r="L72">
            <v>1</v>
          </cell>
        </row>
        <row r="73">
          <cell r="G73" t="str">
            <v>교통사고</v>
          </cell>
          <cell r="J73" t="str">
            <v>USB</v>
          </cell>
          <cell r="L73">
            <v>1</v>
          </cell>
        </row>
        <row r="74">
          <cell r="G74" t="str">
            <v>교통사고</v>
          </cell>
          <cell r="J74" t="str">
            <v>USB</v>
          </cell>
          <cell r="L74">
            <v>1</v>
          </cell>
        </row>
        <row r="75">
          <cell r="G75" t="str">
            <v>폭력(마약)</v>
          </cell>
          <cell r="J75" t="str">
            <v>USB</v>
          </cell>
          <cell r="L75">
            <v>1</v>
          </cell>
        </row>
        <row r="76">
          <cell r="G76" t="str">
            <v>실종</v>
          </cell>
          <cell r="J76" t="str">
            <v>영상열람</v>
          </cell>
          <cell r="L76">
            <v>1</v>
          </cell>
        </row>
        <row r="77">
          <cell r="G77" t="str">
            <v>교통사고</v>
          </cell>
          <cell r="J77" t="str">
            <v>영상열람</v>
          </cell>
        </row>
        <row r="78">
          <cell r="G78" t="str">
            <v>교통사고</v>
          </cell>
          <cell r="J78" t="str">
            <v>영상열람</v>
          </cell>
          <cell r="L78">
            <v>1</v>
          </cell>
        </row>
        <row r="79">
          <cell r="G79" t="str">
            <v>기타</v>
          </cell>
          <cell r="J79" t="str">
            <v>영상열람</v>
          </cell>
        </row>
        <row r="80">
          <cell r="G80" t="str">
            <v>교통사고</v>
          </cell>
          <cell r="J80" t="str">
            <v>영상열람</v>
          </cell>
        </row>
        <row r="81">
          <cell r="G81" t="str">
            <v>교통사고</v>
          </cell>
          <cell r="J81" t="str">
            <v>영상열람</v>
          </cell>
        </row>
        <row r="82">
          <cell r="G82" t="str">
            <v>교통사고</v>
          </cell>
          <cell r="J82" t="str">
            <v>영상열람</v>
          </cell>
        </row>
        <row r="83">
          <cell r="G83" t="str">
            <v>절도</v>
          </cell>
          <cell r="J83" t="str">
            <v>영상열람</v>
          </cell>
          <cell r="L83">
            <v>1</v>
          </cell>
        </row>
        <row r="84">
          <cell r="G84" t="str">
            <v>뺑소니</v>
          </cell>
          <cell r="J84" t="str">
            <v>USB</v>
          </cell>
          <cell r="L84">
            <v>1</v>
          </cell>
        </row>
        <row r="85">
          <cell r="G85" t="str">
            <v>교통사고</v>
          </cell>
          <cell r="J85" t="str">
            <v>USB</v>
          </cell>
          <cell r="L85">
            <v>1</v>
          </cell>
        </row>
        <row r="86">
          <cell r="G86" t="str">
            <v>기타</v>
          </cell>
          <cell r="J86" t="str">
            <v>영상열람</v>
          </cell>
        </row>
        <row r="87">
          <cell r="G87" t="str">
            <v>교통사고</v>
          </cell>
          <cell r="J87" t="str">
            <v>통개항</v>
          </cell>
        </row>
        <row r="88">
          <cell r="G88" t="str">
            <v>절도</v>
          </cell>
          <cell r="J88" t="str">
            <v>영상열람</v>
          </cell>
        </row>
        <row r="89">
          <cell r="G89" t="str">
            <v>교통사고</v>
          </cell>
          <cell r="J89" t="str">
            <v>영상열람</v>
          </cell>
        </row>
        <row r="90">
          <cell r="G90" t="str">
            <v>절도</v>
          </cell>
          <cell r="J90" t="str">
            <v>USB</v>
          </cell>
          <cell r="L90">
            <v>1</v>
          </cell>
        </row>
        <row r="91">
          <cell r="G91" t="str">
            <v>교통사고</v>
          </cell>
          <cell r="J91" t="str">
            <v>USB</v>
          </cell>
          <cell r="L91">
            <v>1</v>
          </cell>
        </row>
        <row r="92">
          <cell r="G92" t="str">
            <v>실종</v>
          </cell>
          <cell r="J92" t="str">
            <v>영상열람</v>
          </cell>
        </row>
        <row r="93">
          <cell r="G93" t="str">
            <v>교통사고</v>
          </cell>
          <cell r="J93" t="str">
            <v>USB</v>
          </cell>
          <cell r="L93">
            <v>1</v>
          </cell>
        </row>
        <row r="94">
          <cell r="G94" t="str">
            <v>실종</v>
          </cell>
          <cell r="J94" t="str">
            <v>영상열람</v>
          </cell>
        </row>
        <row r="95">
          <cell r="G95" t="str">
            <v>교통사고</v>
          </cell>
          <cell r="J95" t="str">
            <v>영상열람</v>
          </cell>
          <cell r="L95">
            <v>1</v>
          </cell>
        </row>
        <row r="96">
          <cell r="G96" t="str">
            <v>기타</v>
          </cell>
          <cell r="J96" t="str">
            <v>영상열람</v>
          </cell>
        </row>
        <row r="97">
          <cell r="G97" t="str">
            <v>절도</v>
          </cell>
          <cell r="J97" t="str">
            <v>휴대폰</v>
          </cell>
          <cell r="L97">
            <v>1</v>
          </cell>
        </row>
        <row r="98">
          <cell r="G98" t="str">
            <v>교통사고</v>
          </cell>
          <cell r="J98" t="str">
            <v>영상열람</v>
          </cell>
        </row>
        <row r="99">
          <cell r="G99" t="str">
            <v>기타</v>
          </cell>
          <cell r="J99" t="str">
            <v>영상열람</v>
          </cell>
        </row>
        <row r="100">
          <cell r="G100" t="str">
            <v>교통사고</v>
          </cell>
          <cell r="J100" t="str">
            <v>영상열람</v>
          </cell>
          <cell r="L100">
            <v>1</v>
          </cell>
        </row>
        <row r="101">
          <cell r="G101" t="str">
            <v>기타</v>
          </cell>
          <cell r="J101" t="str">
            <v>휴대폰</v>
          </cell>
        </row>
        <row r="102">
          <cell r="G102" t="str">
            <v>교통사고</v>
          </cell>
          <cell r="J102" t="str">
            <v>USB</v>
          </cell>
          <cell r="L102">
            <v>1</v>
          </cell>
        </row>
        <row r="103">
          <cell r="G103" t="str">
            <v>기타</v>
          </cell>
          <cell r="J103" t="str">
            <v>휴대폰</v>
          </cell>
          <cell r="L103">
            <v>1</v>
          </cell>
        </row>
        <row r="104">
          <cell r="G104" t="str">
            <v>절도</v>
          </cell>
          <cell r="J104" t="str">
            <v>USB</v>
          </cell>
          <cell r="L104">
            <v>1</v>
          </cell>
        </row>
        <row r="105">
          <cell r="G105" t="str">
            <v>절도</v>
          </cell>
          <cell r="J105" t="str">
            <v>영상열람</v>
          </cell>
        </row>
        <row r="106">
          <cell r="G106" t="str">
            <v>교통사고</v>
          </cell>
          <cell r="J106" t="str">
            <v>USB</v>
          </cell>
          <cell r="L106" t="str">
            <v>1`</v>
          </cell>
        </row>
        <row r="107">
          <cell r="G107" t="str">
            <v>교통사고</v>
          </cell>
          <cell r="J107" t="str">
            <v>휴대폰</v>
          </cell>
          <cell r="L107">
            <v>1</v>
          </cell>
        </row>
        <row r="108">
          <cell r="G108" t="str">
            <v>기타</v>
          </cell>
          <cell r="J108" t="str">
            <v>영상열람</v>
          </cell>
        </row>
        <row r="109">
          <cell r="G109" t="str">
            <v>절도</v>
          </cell>
          <cell r="J109" t="str">
            <v>USB</v>
          </cell>
          <cell r="L109">
            <v>1</v>
          </cell>
        </row>
        <row r="110">
          <cell r="G110" t="str">
            <v>교통사고</v>
          </cell>
          <cell r="J110" t="str">
            <v>영상열람</v>
          </cell>
        </row>
        <row r="111">
          <cell r="G111" t="str">
            <v>교통사고</v>
          </cell>
          <cell r="J111" t="str">
            <v>USB</v>
          </cell>
          <cell r="L111">
            <v>1</v>
          </cell>
        </row>
        <row r="112">
          <cell r="G112" t="str">
            <v>기타</v>
          </cell>
          <cell r="J112" t="str">
            <v>영상열람</v>
          </cell>
          <cell r="L112">
            <v>1</v>
          </cell>
        </row>
        <row r="113">
          <cell r="G113" t="str">
            <v>기타</v>
          </cell>
          <cell r="J113" t="str">
            <v>영상열람</v>
          </cell>
          <cell r="L113">
            <v>1</v>
          </cell>
        </row>
        <row r="114">
          <cell r="G114" t="str">
            <v>실종</v>
          </cell>
          <cell r="J114" t="str">
            <v>영상열람</v>
          </cell>
        </row>
        <row r="115">
          <cell r="G115" t="str">
            <v>교통사고</v>
          </cell>
          <cell r="J115" t="str">
            <v>USB</v>
          </cell>
          <cell r="L115">
            <v>1</v>
          </cell>
        </row>
        <row r="116">
          <cell r="G116" t="str">
            <v>교통사고</v>
          </cell>
          <cell r="J116" t="str">
            <v>영상열람</v>
          </cell>
        </row>
        <row r="117">
          <cell r="G117" t="str">
            <v>기타</v>
          </cell>
          <cell r="J117" t="str">
            <v>USB</v>
          </cell>
        </row>
        <row r="118">
          <cell r="G118" t="str">
            <v>절도</v>
          </cell>
          <cell r="J118" t="str">
            <v>USB</v>
          </cell>
          <cell r="L118">
            <v>1</v>
          </cell>
        </row>
        <row r="119">
          <cell r="G119" t="str">
            <v>교통사고</v>
          </cell>
          <cell r="J119" t="str">
            <v>영상열람</v>
          </cell>
          <cell r="L119">
            <v>1</v>
          </cell>
        </row>
        <row r="120">
          <cell r="G120" t="str">
            <v>교통사고</v>
          </cell>
          <cell r="J120" t="str">
            <v>영상열람</v>
          </cell>
          <cell r="L120">
            <v>1</v>
          </cell>
        </row>
        <row r="121">
          <cell r="G121" t="str">
            <v>절도</v>
          </cell>
          <cell r="J121" t="str">
            <v>영상열람</v>
          </cell>
          <cell r="L121">
            <v>1</v>
          </cell>
        </row>
        <row r="122">
          <cell r="G122" t="str">
            <v>절도</v>
          </cell>
          <cell r="J122" t="str">
            <v>영상열람</v>
          </cell>
        </row>
        <row r="123">
          <cell r="G123" t="str">
            <v>교통사고</v>
          </cell>
          <cell r="J123" t="str">
            <v>USB</v>
          </cell>
          <cell r="L123">
            <v>1</v>
          </cell>
        </row>
        <row r="124">
          <cell r="G124" t="str">
            <v>절도</v>
          </cell>
          <cell r="J124" t="str">
            <v>USB</v>
          </cell>
          <cell r="L124">
            <v>1</v>
          </cell>
        </row>
        <row r="125">
          <cell r="G125" t="str">
            <v>절도</v>
          </cell>
          <cell r="J125" t="str">
            <v>영상열람</v>
          </cell>
        </row>
        <row r="126">
          <cell r="G126" t="str">
            <v>기타</v>
          </cell>
          <cell r="J126" t="str">
            <v>영상열람</v>
          </cell>
          <cell r="L126">
            <v>1</v>
          </cell>
        </row>
        <row r="127">
          <cell r="G127" t="str">
            <v>기타</v>
          </cell>
          <cell r="J127" t="str">
            <v>영상열람</v>
          </cell>
          <cell r="L127">
            <v>1</v>
          </cell>
        </row>
        <row r="128">
          <cell r="G128" t="str">
            <v>기물파손</v>
          </cell>
          <cell r="J128" t="str">
            <v>영상열람</v>
          </cell>
        </row>
        <row r="129">
          <cell r="G129" t="str">
            <v>교통사고</v>
          </cell>
          <cell r="J129" t="str">
            <v>USB</v>
          </cell>
          <cell r="L129">
            <v>1</v>
          </cell>
        </row>
        <row r="130">
          <cell r="G130" t="str">
            <v>교통사고</v>
          </cell>
          <cell r="J130" t="str">
            <v>USB</v>
          </cell>
          <cell r="L130">
            <v>1</v>
          </cell>
        </row>
        <row r="131">
          <cell r="G131" t="str">
            <v>절도</v>
          </cell>
          <cell r="J131" t="str">
            <v>영상열람</v>
          </cell>
        </row>
        <row r="132">
          <cell r="G132" t="str">
            <v>절도</v>
          </cell>
          <cell r="J132" t="str">
            <v>영상열람</v>
          </cell>
        </row>
        <row r="133">
          <cell r="G133" t="str">
            <v>실종</v>
          </cell>
          <cell r="J133" t="str">
            <v>영상열람</v>
          </cell>
        </row>
        <row r="134">
          <cell r="G134" t="str">
            <v>실종</v>
          </cell>
          <cell r="J134" t="str">
            <v>영상열람</v>
          </cell>
        </row>
        <row r="135">
          <cell r="G135" t="str">
            <v>교통사고</v>
          </cell>
          <cell r="J135" t="str">
            <v>영상열람</v>
          </cell>
          <cell r="L135">
            <v>1</v>
          </cell>
        </row>
        <row r="136">
          <cell r="G136" t="str">
            <v>교통사고</v>
          </cell>
          <cell r="J136" t="str">
            <v>USB</v>
          </cell>
          <cell r="L136">
            <v>1</v>
          </cell>
        </row>
        <row r="137">
          <cell r="G137" t="str">
            <v>절도</v>
          </cell>
          <cell r="J137" t="str">
            <v>영상열람</v>
          </cell>
        </row>
        <row r="138">
          <cell r="G138" t="str">
            <v>기타</v>
          </cell>
          <cell r="J138" t="str">
            <v>영상열람</v>
          </cell>
        </row>
        <row r="139">
          <cell r="G139" t="str">
            <v>교통사고</v>
          </cell>
          <cell r="J139" t="str">
            <v>영상열람</v>
          </cell>
          <cell r="L139">
            <v>1</v>
          </cell>
        </row>
        <row r="140">
          <cell r="G140" t="str">
            <v>절도</v>
          </cell>
          <cell r="J140" t="str">
            <v>USB</v>
          </cell>
          <cell r="L140">
            <v>1</v>
          </cell>
        </row>
        <row r="141">
          <cell r="G141" t="str">
            <v>기타</v>
          </cell>
          <cell r="J141" t="str">
            <v>영상열람</v>
          </cell>
          <cell r="L141">
            <v>1</v>
          </cell>
        </row>
        <row r="142">
          <cell r="G142" t="str">
            <v>절도</v>
          </cell>
          <cell r="J142" t="str">
            <v>영상열람</v>
          </cell>
        </row>
        <row r="143">
          <cell r="G143" t="str">
            <v>교통사고</v>
          </cell>
          <cell r="J143" t="str">
            <v>USB</v>
          </cell>
          <cell r="L143">
            <v>1</v>
          </cell>
        </row>
        <row r="144">
          <cell r="G144" t="str">
            <v>실종</v>
          </cell>
          <cell r="J144" t="str">
            <v>영상열람</v>
          </cell>
          <cell r="L144">
            <v>1</v>
          </cell>
        </row>
        <row r="145">
          <cell r="G145" t="str">
            <v>교통사고</v>
          </cell>
          <cell r="J145" t="str">
            <v>USB</v>
          </cell>
          <cell r="L145">
            <v>1</v>
          </cell>
        </row>
        <row r="146">
          <cell r="G146" t="str">
            <v>폭력(마약)</v>
          </cell>
          <cell r="J146" t="str">
            <v>영상열람</v>
          </cell>
        </row>
        <row r="147">
          <cell r="G147" t="str">
            <v>교통사고</v>
          </cell>
          <cell r="J147" t="str">
            <v>USB</v>
          </cell>
          <cell r="L147">
            <v>1</v>
          </cell>
        </row>
        <row r="148">
          <cell r="G148" t="str">
            <v>기타</v>
          </cell>
          <cell r="J148" t="str">
            <v>영상열람</v>
          </cell>
        </row>
        <row r="149">
          <cell r="G149" t="str">
            <v>폭력(마약)</v>
          </cell>
          <cell r="J149" t="str">
            <v>USB</v>
          </cell>
          <cell r="L149">
            <v>1</v>
          </cell>
        </row>
        <row r="150">
          <cell r="G150" t="str">
            <v>교통사고</v>
          </cell>
          <cell r="J150" t="str">
            <v>영상열람</v>
          </cell>
        </row>
        <row r="151">
          <cell r="G151" t="str">
            <v>변사</v>
          </cell>
          <cell r="J151" t="str">
            <v>USB</v>
          </cell>
        </row>
        <row r="152">
          <cell r="G152" t="str">
            <v>절도</v>
          </cell>
          <cell r="J152" t="str">
            <v>휴대폰</v>
          </cell>
          <cell r="L152">
            <v>1</v>
          </cell>
        </row>
        <row r="153">
          <cell r="G153" t="str">
            <v>교통사고</v>
          </cell>
          <cell r="J153" t="str">
            <v>USB</v>
          </cell>
          <cell r="L153">
            <v>1</v>
          </cell>
        </row>
        <row r="154">
          <cell r="G154" t="str">
            <v>교통사고</v>
          </cell>
          <cell r="J154" t="str">
            <v>영상열람</v>
          </cell>
        </row>
        <row r="155">
          <cell r="G155" t="str">
            <v>실종</v>
          </cell>
          <cell r="J155" t="str">
            <v>영상열람</v>
          </cell>
          <cell r="L155">
            <v>1</v>
          </cell>
        </row>
        <row r="156">
          <cell r="G156" t="str">
            <v>교통사고</v>
          </cell>
          <cell r="J156" t="str">
            <v>영상열람</v>
          </cell>
          <cell r="L156">
            <v>1</v>
          </cell>
        </row>
        <row r="157">
          <cell r="G157" t="str">
            <v>기타</v>
          </cell>
          <cell r="J157" t="str">
            <v>영상열람</v>
          </cell>
        </row>
        <row r="158">
          <cell r="G158" t="str">
            <v>절도</v>
          </cell>
          <cell r="J158" t="str">
            <v>영상열람</v>
          </cell>
        </row>
        <row r="159">
          <cell r="G159" t="str">
            <v>변사</v>
          </cell>
          <cell r="J159" t="str">
            <v>USB</v>
          </cell>
          <cell r="L159">
            <v>1</v>
          </cell>
        </row>
        <row r="160">
          <cell r="G160" t="str">
            <v>폭력(마약)</v>
          </cell>
          <cell r="J160" t="str">
            <v>USB</v>
          </cell>
        </row>
        <row r="161">
          <cell r="G161" t="str">
            <v>교통사고</v>
          </cell>
          <cell r="J161" t="str">
            <v>영상열람</v>
          </cell>
          <cell r="L161">
            <v>1</v>
          </cell>
        </row>
        <row r="162">
          <cell r="G162" t="str">
            <v>교통사고</v>
          </cell>
          <cell r="J162" t="str">
            <v>영상열람</v>
          </cell>
          <cell r="L162">
            <v>1</v>
          </cell>
        </row>
        <row r="163">
          <cell r="G163" t="str">
            <v>교통사고</v>
          </cell>
          <cell r="J163" t="str">
            <v>USB</v>
          </cell>
          <cell r="L163">
            <v>1</v>
          </cell>
        </row>
        <row r="164">
          <cell r="G164" t="str">
            <v>기타</v>
          </cell>
          <cell r="J164" t="str">
            <v>USB</v>
          </cell>
          <cell r="L164">
            <v>1</v>
          </cell>
        </row>
        <row r="165">
          <cell r="G165" t="str">
            <v>절도</v>
          </cell>
          <cell r="J165" t="str">
            <v>영상열람</v>
          </cell>
        </row>
        <row r="166">
          <cell r="G166" t="str">
            <v>교통사고</v>
          </cell>
          <cell r="J166" t="str">
            <v>영상열람</v>
          </cell>
        </row>
        <row r="167">
          <cell r="G167" t="str">
            <v>교통사고</v>
          </cell>
          <cell r="J167" t="str">
            <v>USB</v>
          </cell>
          <cell r="L167">
            <v>1</v>
          </cell>
        </row>
        <row r="168">
          <cell r="G168" t="str">
            <v>기물파손</v>
          </cell>
          <cell r="J168" t="str">
            <v>영상열람</v>
          </cell>
        </row>
        <row r="169">
          <cell r="G169" t="str">
            <v>절도</v>
          </cell>
          <cell r="J169" t="str">
            <v>USB</v>
          </cell>
        </row>
        <row r="170">
          <cell r="G170" t="str">
            <v>교통사고</v>
          </cell>
          <cell r="J170" t="str">
            <v>USB</v>
          </cell>
          <cell r="L170">
            <v>1</v>
          </cell>
        </row>
        <row r="171">
          <cell r="G171" t="str">
            <v>절도</v>
          </cell>
          <cell r="J171" t="str">
            <v>휴대폰</v>
          </cell>
          <cell r="L171">
            <v>1</v>
          </cell>
        </row>
        <row r="172">
          <cell r="G172" t="str">
            <v>폭력(마약)</v>
          </cell>
          <cell r="J172" t="str">
            <v>USB</v>
          </cell>
          <cell r="L172">
            <v>1</v>
          </cell>
        </row>
        <row r="173">
          <cell r="G173" t="str">
            <v>교통사고</v>
          </cell>
          <cell r="J173" t="str">
            <v>USB</v>
          </cell>
          <cell r="L173">
            <v>1</v>
          </cell>
        </row>
        <row r="174">
          <cell r="G174" t="str">
            <v>기타</v>
          </cell>
          <cell r="J174" t="str">
            <v>영상열람</v>
          </cell>
          <cell r="L174">
            <v>1</v>
          </cell>
        </row>
        <row r="175">
          <cell r="G175" t="str">
            <v>교통사고</v>
          </cell>
          <cell r="J175" t="str">
            <v>USB</v>
          </cell>
          <cell r="L175">
            <v>1</v>
          </cell>
        </row>
        <row r="176">
          <cell r="G176" t="str">
            <v>절도</v>
          </cell>
          <cell r="J176" t="str">
            <v>영상열람</v>
          </cell>
        </row>
        <row r="177">
          <cell r="G177" t="str">
            <v>교통사고</v>
          </cell>
          <cell r="J177" t="str">
            <v>USB</v>
          </cell>
          <cell r="L177">
            <v>1</v>
          </cell>
        </row>
        <row r="178">
          <cell r="G178" t="str">
            <v>교통사고</v>
          </cell>
          <cell r="J178" t="str">
            <v>USB</v>
          </cell>
          <cell r="L178">
            <v>1</v>
          </cell>
        </row>
        <row r="179">
          <cell r="G179" t="str">
            <v>폭력(마약)</v>
          </cell>
          <cell r="J179" t="str">
            <v>USB</v>
          </cell>
          <cell r="L179">
            <v>1</v>
          </cell>
        </row>
        <row r="180">
          <cell r="G180" t="str">
            <v>기타</v>
          </cell>
          <cell r="J180" t="str">
            <v>휴대폰</v>
          </cell>
        </row>
        <row r="181">
          <cell r="G181" t="str">
            <v>기타</v>
          </cell>
          <cell r="J181" t="str">
            <v>영상열람</v>
          </cell>
        </row>
        <row r="182">
          <cell r="G182" t="str">
            <v>실종</v>
          </cell>
          <cell r="J182" t="str">
            <v>영상열람</v>
          </cell>
          <cell r="L182">
            <v>1</v>
          </cell>
        </row>
        <row r="183">
          <cell r="G183" t="str">
            <v>절도</v>
          </cell>
          <cell r="J183" t="str">
            <v>USB</v>
          </cell>
          <cell r="L183">
            <v>1</v>
          </cell>
        </row>
        <row r="184">
          <cell r="G184" t="str">
            <v>변사</v>
          </cell>
          <cell r="J184" t="str">
            <v>영상열람</v>
          </cell>
          <cell r="L184">
            <v>1</v>
          </cell>
        </row>
        <row r="185">
          <cell r="G185" t="str">
            <v>교통사고</v>
          </cell>
          <cell r="J185" t="str">
            <v>영상열람</v>
          </cell>
        </row>
        <row r="186">
          <cell r="G186" t="str">
            <v>교통사고</v>
          </cell>
          <cell r="J186" t="str">
            <v>USB</v>
          </cell>
          <cell r="L186">
            <v>1</v>
          </cell>
        </row>
        <row r="187">
          <cell r="G187" t="str">
            <v>교통사고</v>
          </cell>
          <cell r="J187" t="str">
            <v>영상열람</v>
          </cell>
          <cell r="L187">
            <v>1</v>
          </cell>
        </row>
        <row r="188">
          <cell r="G188" t="str">
            <v>폭력(마약)</v>
          </cell>
          <cell r="J188" t="str">
            <v>영상열람</v>
          </cell>
        </row>
        <row r="189">
          <cell r="G189" t="str">
            <v>교통사고</v>
          </cell>
          <cell r="J189" t="str">
            <v>USB</v>
          </cell>
          <cell r="L189">
            <v>1</v>
          </cell>
        </row>
      </sheetData>
      <sheetData sheetId="1"/>
      <sheetData sheetId="2"/>
      <sheetData sheetId="3">
        <row r="2">
          <cell r="H2" t="str">
            <v>살인</v>
          </cell>
          <cell r="I2" t="str">
            <v>절도</v>
          </cell>
          <cell r="J2" t="str">
            <v>폭력(마약)</v>
          </cell>
          <cell r="K2" t="str">
            <v>강간</v>
          </cell>
          <cell r="L2" t="str">
            <v>변사</v>
          </cell>
          <cell r="M2" t="str">
            <v>교통사고</v>
          </cell>
          <cell r="N2" t="str">
            <v>뺑소니</v>
          </cell>
          <cell r="O2" t="str">
            <v>차량파손</v>
          </cell>
          <cell r="P2" t="str">
            <v>노숙</v>
          </cell>
          <cell r="Q2" t="str">
            <v>기물파손</v>
          </cell>
          <cell r="R2" t="str">
            <v>화재</v>
          </cell>
          <cell r="S2" t="str">
            <v>응급구조</v>
          </cell>
          <cell r="T2" t="str">
            <v>청소년비행</v>
          </cell>
          <cell r="U2" t="str">
            <v>청소년구타</v>
          </cell>
          <cell r="V2" t="str">
            <v>실종</v>
          </cell>
          <cell r="W2" t="str">
            <v>기타</v>
          </cell>
        </row>
        <row r="3">
          <cell r="H3" t="str">
            <v>USB</v>
          </cell>
          <cell r="I3" t="str">
            <v>휴대폰</v>
          </cell>
          <cell r="J3" t="str">
            <v>CD</v>
          </cell>
          <cell r="K3" t="str">
            <v>영상열람</v>
          </cell>
        </row>
        <row r="4">
          <cell r="H4" t="str">
            <v>소나무반출</v>
          </cell>
        </row>
      </sheetData>
      <sheetData sheetId="4"/>
      <sheetData sheetId="5"/>
      <sheetData sheetId="6"/>
      <sheetData sheetId="7"/>
      <sheetData sheetId="8">
        <row r="3">
          <cell r="E3" t="str">
            <v>기타</v>
          </cell>
          <cell r="J3">
            <v>1</v>
          </cell>
        </row>
        <row r="4">
          <cell r="E4" t="str">
            <v>기타</v>
          </cell>
          <cell r="J4">
            <v>1</v>
          </cell>
        </row>
        <row r="5">
          <cell r="E5" t="str">
            <v>교통사고</v>
          </cell>
        </row>
        <row r="6">
          <cell r="E6" t="str">
            <v>기타</v>
          </cell>
          <cell r="J6">
            <v>1</v>
          </cell>
        </row>
        <row r="7">
          <cell r="E7" t="str">
            <v>기타</v>
          </cell>
          <cell r="J7">
            <v>1</v>
          </cell>
        </row>
        <row r="8">
          <cell r="E8" t="str">
            <v>교통사고</v>
          </cell>
        </row>
        <row r="9">
          <cell r="E9" t="str">
            <v>기타</v>
          </cell>
          <cell r="J9">
            <v>1</v>
          </cell>
        </row>
        <row r="10">
          <cell r="E10" t="str">
            <v>기타</v>
          </cell>
          <cell r="J10">
            <v>1</v>
          </cell>
        </row>
        <row r="11">
          <cell r="E11" t="str">
            <v>교통사고</v>
          </cell>
          <cell r="J11">
            <v>1</v>
          </cell>
        </row>
        <row r="12">
          <cell r="E12" t="str">
            <v>기타</v>
          </cell>
          <cell r="J12">
            <v>1</v>
          </cell>
        </row>
        <row r="13">
          <cell r="E13" t="str">
            <v>기타</v>
          </cell>
          <cell r="J13">
            <v>1</v>
          </cell>
        </row>
        <row r="14">
          <cell r="E14" t="str">
            <v>기타</v>
          </cell>
          <cell r="J14">
            <v>1</v>
          </cell>
        </row>
        <row r="15">
          <cell r="E15" t="str">
            <v>기타</v>
          </cell>
          <cell r="J15">
            <v>1</v>
          </cell>
        </row>
        <row r="16">
          <cell r="E16" t="str">
            <v>기타</v>
          </cell>
          <cell r="J16">
            <v>1</v>
          </cell>
        </row>
        <row r="17">
          <cell r="E17" t="str">
            <v>기타</v>
          </cell>
          <cell r="J17">
            <v>1</v>
          </cell>
        </row>
        <row r="18">
          <cell r="E18" t="str">
            <v>기타</v>
          </cell>
          <cell r="J18">
            <v>1</v>
          </cell>
        </row>
        <row r="19">
          <cell r="E19" t="str">
            <v>기타</v>
          </cell>
          <cell r="J19">
            <v>1</v>
          </cell>
        </row>
        <row r="20">
          <cell r="E20" t="str">
            <v>기타</v>
          </cell>
          <cell r="J20">
            <v>1</v>
          </cell>
        </row>
        <row r="21">
          <cell r="E21" t="str">
            <v>교통사고</v>
          </cell>
          <cell r="J21">
            <v>1</v>
          </cell>
        </row>
        <row r="22">
          <cell r="E22" t="str">
            <v>기타</v>
          </cell>
        </row>
        <row r="23">
          <cell r="E23" t="str">
            <v>기타</v>
          </cell>
        </row>
        <row r="24">
          <cell r="E24" t="str">
            <v>교통사고</v>
          </cell>
          <cell r="J24">
            <v>1</v>
          </cell>
        </row>
        <row r="25">
          <cell r="E25" t="str">
            <v>교통사고</v>
          </cell>
          <cell r="J25">
            <v>1</v>
          </cell>
        </row>
        <row r="26">
          <cell r="E26" t="str">
            <v>기타</v>
          </cell>
          <cell r="J26">
            <v>1</v>
          </cell>
        </row>
        <row r="27">
          <cell r="E27" t="str">
            <v>교통사고</v>
          </cell>
          <cell r="J27">
            <v>1</v>
          </cell>
        </row>
        <row r="28">
          <cell r="E28" t="str">
            <v>기타</v>
          </cell>
          <cell r="J28">
            <v>1</v>
          </cell>
        </row>
        <row r="29">
          <cell r="E29" t="str">
            <v>교통사고</v>
          </cell>
        </row>
        <row r="30">
          <cell r="E30" t="str">
            <v>기타</v>
          </cell>
          <cell r="J30">
            <v>1</v>
          </cell>
        </row>
        <row r="31">
          <cell r="E31" t="str">
            <v>교통사고</v>
          </cell>
          <cell r="J31">
            <v>1</v>
          </cell>
        </row>
        <row r="32">
          <cell r="E32" t="str">
            <v>교통사고</v>
          </cell>
          <cell r="J32">
            <v>1</v>
          </cell>
        </row>
        <row r="33">
          <cell r="E33" t="str">
            <v>기타</v>
          </cell>
          <cell r="J33">
            <v>1</v>
          </cell>
        </row>
        <row r="34">
          <cell r="E34" t="str">
            <v>기타</v>
          </cell>
          <cell r="J34">
            <v>1</v>
          </cell>
        </row>
        <row r="35">
          <cell r="E35" t="str">
            <v>기타</v>
          </cell>
        </row>
        <row r="36">
          <cell r="E36" t="str">
            <v>실종</v>
          </cell>
          <cell r="J36">
            <v>1</v>
          </cell>
        </row>
        <row r="37">
          <cell r="E37" t="str">
            <v>응급구조</v>
          </cell>
          <cell r="J37">
            <v>1</v>
          </cell>
        </row>
        <row r="38">
          <cell r="E38" t="str">
            <v>교통사고</v>
          </cell>
          <cell r="J38">
            <v>1</v>
          </cell>
        </row>
        <row r="39">
          <cell r="E39" t="str">
            <v>기타</v>
          </cell>
          <cell r="J39">
            <v>1</v>
          </cell>
        </row>
        <row r="40">
          <cell r="E40" t="str">
            <v>기타</v>
          </cell>
          <cell r="J40">
            <v>1</v>
          </cell>
        </row>
        <row r="41">
          <cell r="E41" t="str">
            <v>교통사고</v>
          </cell>
          <cell r="J41">
            <v>1</v>
          </cell>
        </row>
        <row r="42">
          <cell r="E42" t="str">
            <v>기타</v>
          </cell>
          <cell r="J42">
            <v>1</v>
          </cell>
        </row>
        <row r="43">
          <cell r="E43" t="str">
            <v>기타</v>
          </cell>
          <cell r="J43">
            <v>1</v>
          </cell>
        </row>
        <row r="44">
          <cell r="E44" t="str">
            <v>교통사고</v>
          </cell>
        </row>
        <row r="45">
          <cell r="E45" t="str">
            <v>교통사고</v>
          </cell>
          <cell r="J45">
            <v>1</v>
          </cell>
        </row>
        <row r="46">
          <cell r="E46" t="str">
            <v>교통사고</v>
          </cell>
          <cell r="J46">
            <v>1</v>
          </cell>
        </row>
        <row r="47">
          <cell r="E47" t="str">
            <v>기타</v>
          </cell>
          <cell r="J47">
            <v>1</v>
          </cell>
        </row>
        <row r="48">
          <cell r="E48" t="str">
            <v>기타</v>
          </cell>
          <cell r="J48">
            <v>1</v>
          </cell>
        </row>
        <row r="49">
          <cell r="E49" t="str">
            <v>기타</v>
          </cell>
        </row>
        <row r="50">
          <cell r="E50" t="str">
            <v>기타</v>
          </cell>
        </row>
        <row r="51">
          <cell r="E51" t="str">
            <v>실종</v>
          </cell>
          <cell r="J51">
            <v>1</v>
          </cell>
        </row>
        <row r="52">
          <cell r="E52" t="str">
            <v>기타</v>
          </cell>
          <cell r="J52">
            <v>1</v>
          </cell>
        </row>
        <row r="53">
          <cell r="E53" t="str">
            <v>기타</v>
          </cell>
          <cell r="J53">
            <v>1</v>
          </cell>
        </row>
        <row r="54">
          <cell r="E54" t="str">
            <v>기타</v>
          </cell>
          <cell r="J54">
            <v>1</v>
          </cell>
        </row>
        <row r="55">
          <cell r="E55" t="str">
            <v>기타</v>
          </cell>
          <cell r="J55">
            <v>1</v>
          </cell>
        </row>
        <row r="56">
          <cell r="E56" t="str">
            <v>기타</v>
          </cell>
          <cell r="J56">
            <v>1</v>
          </cell>
        </row>
        <row r="57">
          <cell r="E57" t="str">
            <v>교통사고</v>
          </cell>
        </row>
        <row r="58">
          <cell r="E58" t="str">
            <v>기타</v>
          </cell>
          <cell r="J58">
            <v>1</v>
          </cell>
        </row>
        <row r="59">
          <cell r="E59" t="str">
            <v>교통사고</v>
          </cell>
        </row>
        <row r="60">
          <cell r="E60" t="str">
            <v>교통사고</v>
          </cell>
          <cell r="J60">
            <v>1</v>
          </cell>
        </row>
        <row r="61">
          <cell r="E61" t="str">
            <v>교통사고</v>
          </cell>
        </row>
        <row r="62">
          <cell r="E62" t="str">
            <v>교통사고</v>
          </cell>
        </row>
        <row r="63">
          <cell r="E63" t="str">
            <v>기타</v>
          </cell>
          <cell r="J63">
            <v>1</v>
          </cell>
        </row>
        <row r="64">
          <cell r="E64" t="str">
            <v>기타</v>
          </cell>
          <cell r="J64">
            <v>1</v>
          </cell>
        </row>
        <row r="65">
          <cell r="E65" t="str">
            <v>교통사고</v>
          </cell>
          <cell r="J65">
            <v>1</v>
          </cell>
        </row>
        <row r="66">
          <cell r="E66" t="str">
            <v>기타</v>
          </cell>
          <cell r="J66">
            <v>1</v>
          </cell>
        </row>
        <row r="67">
          <cell r="E67" t="str">
            <v>기타</v>
          </cell>
          <cell r="J67">
            <v>1</v>
          </cell>
        </row>
        <row r="68">
          <cell r="E68" t="str">
            <v>기타</v>
          </cell>
          <cell r="J68">
            <v>1</v>
          </cell>
        </row>
        <row r="69">
          <cell r="E69" t="str">
            <v>기타</v>
          </cell>
          <cell r="J69">
            <v>1</v>
          </cell>
        </row>
        <row r="70">
          <cell r="E70" t="str">
            <v>기타</v>
          </cell>
        </row>
        <row r="71">
          <cell r="E71" t="str">
            <v>기타</v>
          </cell>
          <cell r="J71">
            <v>1</v>
          </cell>
        </row>
        <row r="72">
          <cell r="E72" t="str">
            <v>기타</v>
          </cell>
        </row>
        <row r="73">
          <cell r="E73" t="str">
            <v>기타</v>
          </cell>
          <cell r="J73">
            <v>1</v>
          </cell>
        </row>
        <row r="74">
          <cell r="E74" t="str">
            <v>기타</v>
          </cell>
          <cell r="J74">
            <v>1</v>
          </cell>
        </row>
        <row r="75">
          <cell r="E75" t="str">
            <v>기타</v>
          </cell>
          <cell r="J75">
            <v>1</v>
          </cell>
        </row>
        <row r="76">
          <cell r="E76" t="str">
            <v>교통사고</v>
          </cell>
          <cell r="J76">
            <v>1</v>
          </cell>
        </row>
        <row r="77">
          <cell r="E77" t="str">
            <v>실종</v>
          </cell>
          <cell r="J77">
            <v>1</v>
          </cell>
        </row>
        <row r="78">
          <cell r="E78" t="str">
            <v>교통사고</v>
          </cell>
        </row>
        <row r="79">
          <cell r="E79" t="str">
            <v>기타</v>
          </cell>
          <cell r="J79">
            <v>1</v>
          </cell>
        </row>
        <row r="80">
          <cell r="E80" t="str">
            <v>교통사고</v>
          </cell>
        </row>
        <row r="81">
          <cell r="E81" t="str">
            <v>기타</v>
          </cell>
          <cell r="J81">
            <v>1</v>
          </cell>
        </row>
        <row r="82">
          <cell r="E82" t="str">
            <v>기타</v>
          </cell>
          <cell r="J82">
            <v>1</v>
          </cell>
        </row>
        <row r="83">
          <cell r="E83" t="str">
            <v>기타</v>
          </cell>
          <cell r="J83">
            <v>1</v>
          </cell>
        </row>
        <row r="84">
          <cell r="E84" t="str">
            <v>기타</v>
          </cell>
          <cell r="J84">
            <v>1</v>
          </cell>
        </row>
        <row r="85">
          <cell r="E85" t="str">
            <v>교통사고</v>
          </cell>
        </row>
        <row r="86">
          <cell r="E86" t="str">
            <v>기타</v>
          </cell>
          <cell r="J86">
            <v>1</v>
          </cell>
        </row>
        <row r="87">
          <cell r="E87" t="str">
            <v>기타</v>
          </cell>
          <cell r="J87">
            <v>1</v>
          </cell>
        </row>
        <row r="88">
          <cell r="E88" t="str">
            <v>기타</v>
          </cell>
          <cell r="J88">
            <v>1</v>
          </cell>
        </row>
        <row r="89">
          <cell r="E89" t="str">
            <v>응급구조</v>
          </cell>
          <cell r="J89">
            <v>1</v>
          </cell>
        </row>
        <row r="90">
          <cell r="E90" t="str">
            <v>기타</v>
          </cell>
          <cell r="J90">
            <v>1</v>
          </cell>
        </row>
        <row r="91">
          <cell r="E91" t="str">
            <v>기타</v>
          </cell>
          <cell r="J91">
            <v>1</v>
          </cell>
        </row>
        <row r="92">
          <cell r="E92" t="str">
            <v>기타</v>
          </cell>
          <cell r="J92">
            <v>1</v>
          </cell>
        </row>
        <row r="93">
          <cell r="E93" t="str">
            <v>기타</v>
          </cell>
          <cell r="J93">
            <v>1</v>
          </cell>
        </row>
        <row r="94">
          <cell r="E94" t="str">
            <v>기타</v>
          </cell>
          <cell r="J94">
            <v>1</v>
          </cell>
        </row>
        <row r="95">
          <cell r="E95" t="str">
            <v>실종</v>
          </cell>
        </row>
        <row r="96">
          <cell r="E96" t="str">
            <v>기타</v>
          </cell>
          <cell r="J96">
            <v>1</v>
          </cell>
        </row>
        <row r="97">
          <cell r="E97" t="str">
            <v>기타</v>
          </cell>
          <cell r="J97">
            <v>1</v>
          </cell>
        </row>
        <row r="98">
          <cell r="E98" t="str">
            <v>기타</v>
          </cell>
          <cell r="J98">
            <v>1</v>
          </cell>
        </row>
        <row r="99">
          <cell r="E99" t="str">
            <v>교통사고</v>
          </cell>
        </row>
        <row r="100">
          <cell r="E100" t="str">
            <v>교통사고</v>
          </cell>
          <cell r="J100">
            <v>1</v>
          </cell>
        </row>
        <row r="101">
          <cell r="E101" t="str">
            <v>기물파손</v>
          </cell>
          <cell r="J101">
            <v>1</v>
          </cell>
        </row>
        <row r="102">
          <cell r="E102" t="str">
            <v>기타</v>
          </cell>
          <cell r="J102">
            <v>1</v>
          </cell>
        </row>
        <row r="103">
          <cell r="E103" t="str">
            <v>교통사고</v>
          </cell>
          <cell r="J103">
            <v>1</v>
          </cell>
        </row>
        <row r="104">
          <cell r="E104" t="str">
            <v>기타</v>
          </cell>
          <cell r="J104">
            <v>1</v>
          </cell>
        </row>
        <row r="105">
          <cell r="E105" t="str">
            <v>기타</v>
          </cell>
          <cell r="J105">
            <v>1</v>
          </cell>
        </row>
        <row r="106">
          <cell r="E106" t="str">
            <v>교통사고</v>
          </cell>
          <cell r="J106">
            <v>1</v>
          </cell>
        </row>
        <row r="107">
          <cell r="E107" t="str">
            <v>교통사고</v>
          </cell>
        </row>
        <row r="108">
          <cell r="E108" t="str">
            <v>교통사고</v>
          </cell>
        </row>
        <row r="109">
          <cell r="E109" t="str">
            <v>교통사고</v>
          </cell>
        </row>
        <row r="110">
          <cell r="E110" t="str">
            <v>교통사고</v>
          </cell>
        </row>
        <row r="111">
          <cell r="E111" t="str">
            <v>기물파손</v>
          </cell>
          <cell r="J111">
            <v>1</v>
          </cell>
        </row>
        <row r="112">
          <cell r="E112" t="str">
            <v>기타</v>
          </cell>
          <cell r="J112">
            <v>1</v>
          </cell>
        </row>
        <row r="113">
          <cell r="E113" t="str">
            <v>기타</v>
          </cell>
          <cell r="J113">
            <v>1</v>
          </cell>
        </row>
        <row r="114">
          <cell r="E114" t="str">
            <v>기타</v>
          </cell>
          <cell r="J114">
            <v>1</v>
          </cell>
        </row>
        <row r="115">
          <cell r="E115" t="str">
            <v>응급구조</v>
          </cell>
          <cell r="J115">
            <v>1</v>
          </cell>
        </row>
        <row r="116">
          <cell r="E116" t="str">
            <v>기타</v>
          </cell>
        </row>
        <row r="117">
          <cell r="E117" t="str">
            <v>기타</v>
          </cell>
          <cell r="J117">
            <v>1</v>
          </cell>
        </row>
        <row r="118">
          <cell r="E118" t="str">
            <v>교통사고</v>
          </cell>
          <cell r="J118">
            <v>1</v>
          </cell>
        </row>
        <row r="119">
          <cell r="E119" t="str">
            <v>기타</v>
          </cell>
        </row>
        <row r="120">
          <cell r="E120" t="str">
            <v>기타</v>
          </cell>
        </row>
        <row r="121">
          <cell r="E121" t="str">
            <v>기타</v>
          </cell>
          <cell r="J121">
            <v>1</v>
          </cell>
        </row>
        <row r="122">
          <cell r="E122" t="str">
            <v>교통사고</v>
          </cell>
          <cell r="J122">
            <v>1</v>
          </cell>
        </row>
        <row r="123">
          <cell r="E123" t="str">
            <v>기타</v>
          </cell>
          <cell r="J123">
            <v>1</v>
          </cell>
        </row>
        <row r="124">
          <cell r="E124" t="str">
            <v>교통사고</v>
          </cell>
          <cell r="J124">
            <v>1</v>
          </cell>
        </row>
        <row r="125">
          <cell r="E125" t="str">
            <v>노숙</v>
          </cell>
          <cell r="J125">
            <v>1</v>
          </cell>
        </row>
        <row r="126">
          <cell r="E126" t="str">
            <v>기타</v>
          </cell>
          <cell r="J126">
            <v>1</v>
          </cell>
        </row>
        <row r="127">
          <cell r="E127" t="str">
            <v>교통사고</v>
          </cell>
        </row>
        <row r="128">
          <cell r="E128" t="str">
            <v>응급구조</v>
          </cell>
          <cell r="J128">
            <v>1</v>
          </cell>
        </row>
        <row r="129">
          <cell r="E129" t="str">
            <v>실종</v>
          </cell>
          <cell r="J129">
            <v>1</v>
          </cell>
        </row>
        <row r="130">
          <cell r="E130" t="str">
            <v>기타</v>
          </cell>
          <cell r="J130">
            <v>1</v>
          </cell>
        </row>
        <row r="131">
          <cell r="E131" t="str">
            <v>기타</v>
          </cell>
        </row>
        <row r="132">
          <cell r="E132" t="str">
            <v>기타</v>
          </cell>
          <cell r="J132">
            <v>1</v>
          </cell>
        </row>
        <row r="133">
          <cell r="E133" t="str">
            <v>교통사고</v>
          </cell>
        </row>
        <row r="134">
          <cell r="E134" t="str">
            <v>기타</v>
          </cell>
          <cell r="J134">
            <v>1</v>
          </cell>
        </row>
        <row r="135">
          <cell r="E135" t="str">
            <v>기타</v>
          </cell>
        </row>
        <row r="136">
          <cell r="E136" t="str">
            <v>기타</v>
          </cell>
        </row>
        <row r="137">
          <cell r="E137" t="str">
            <v>기타</v>
          </cell>
          <cell r="J137">
            <v>1</v>
          </cell>
        </row>
        <row r="138">
          <cell r="E138" t="str">
            <v>교통사고</v>
          </cell>
        </row>
        <row r="139">
          <cell r="E139" t="str">
            <v>교통사고</v>
          </cell>
          <cell r="J139">
            <v>1</v>
          </cell>
        </row>
        <row r="140">
          <cell r="E140" t="str">
            <v>절도</v>
          </cell>
          <cell r="J140">
            <v>1</v>
          </cell>
        </row>
        <row r="141">
          <cell r="E141" t="str">
            <v>기타</v>
          </cell>
          <cell r="J141">
            <v>1</v>
          </cell>
        </row>
        <row r="142">
          <cell r="E142" t="str">
            <v>기타</v>
          </cell>
          <cell r="J142">
            <v>1</v>
          </cell>
        </row>
        <row r="143">
          <cell r="E143" t="str">
            <v>실종</v>
          </cell>
          <cell r="J143">
            <v>1</v>
          </cell>
        </row>
        <row r="144">
          <cell r="E144" t="str">
            <v>기타</v>
          </cell>
          <cell r="J144">
            <v>1</v>
          </cell>
        </row>
        <row r="145">
          <cell r="E145" t="str">
            <v>기타</v>
          </cell>
          <cell r="J145">
            <v>1</v>
          </cell>
        </row>
        <row r="146">
          <cell r="E146" t="str">
            <v>기타</v>
          </cell>
          <cell r="J146">
            <v>1</v>
          </cell>
        </row>
        <row r="147">
          <cell r="E147" t="str">
            <v>기타</v>
          </cell>
          <cell r="J147">
            <v>1</v>
          </cell>
        </row>
        <row r="148">
          <cell r="E148" t="str">
            <v>기타</v>
          </cell>
          <cell r="J148">
            <v>1</v>
          </cell>
        </row>
        <row r="149">
          <cell r="E149" t="str">
            <v>교통사고</v>
          </cell>
          <cell r="J149">
            <v>1</v>
          </cell>
        </row>
        <row r="150">
          <cell r="E150" t="str">
            <v>기타</v>
          </cell>
          <cell r="J150">
            <v>1</v>
          </cell>
        </row>
        <row r="151">
          <cell r="E151" t="str">
            <v>교통사고</v>
          </cell>
        </row>
        <row r="152">
          <cell r="E152" t="str">
            <v>기타</v>
          </cell>
          <cell r="J152">
            <v>1</v>
          </cell>
        </row>
        <row r="153">
          <cell r="E153" t="str">
            <v>교통사고</v>
          </cell>
          <cell r="J153">
            <v>1</v>
          </cell>
        </row>
        <row r="154">
          <cell r="E154" t="str">
            <v>기타</v>
          </cell>
          <cell r="J154">
            <v>1</v>
          </cell>
        </row>
        <row r="155">
          <cell r="E155" t="str">
            <v>기타</v>
          </cell>
          <cell r="J155">
            <v>1</v>
          </cell>
        </row>
        <row r="156">
          <cell r="E156" t="str">
            <v>기타</v>
          </cell>
          <cell r="J156">
            <v>1</v>
          </cell>
        </row>
        <row r="157">
          <cell r="E157" t="str">
            <v>교통사고</v>
          </cell>
        </row>
        <row r="158">
          <cell r="E158" t="str">
            <v>기타</v>
          </cell>
          <cell r="J158">
            <v>1</v>
          </cell>
        </row>
        <row r="159">
          <cell r="E159" t="str">
            <v>기타</v>
          </cell>
          <cell r="J159">
            <v>1</v>
          </cell>
        </row>
        <row r="160">
          <cell r="E160" t="str">
            <v>교통사고</v>
          </cell>
        </row>
        <row r="161">
          <cell r="E161" t="str">
            <v>기타</v>
          </cell>
        </row>
        <row r="162">
          <cell r="E162" t="str">
            <v>기타</v>
          </cell>
          <cell r="J162">
            <v>1</v>
          </cell>
        </row>
        <row r="163">
          <cell r="E163" t="str">
            <v>기타</v>
          </cell>
          <cell r="J163">
            <v>1</v>
          </cell>
        </row>
        <row r="164">
          <cell r="E164" t="str">
            <v>응급구조</v>
          </cell>
          <cell r="J164">
            <v>1</v>
          </cell>
        </row>
        <row r="165">
          <cell r="E165" t="str">
            <v>응급구조</v>
          </cell>
          <cell r="J165">
            <v>1</v>
          </cell>
        </row>
        <row r="166">
          <cell r="E166" t="str">
            <v>교통사고</v>
          </cell>
        </row>
        <row r="167">
          <cell r="E167" t="str">
            <v>폭력(마약)</v>
          </cell>
          <cell r="J167">
            <v>1</v>
          </cell>
        </row>
        <row r="168">
          <cell r="E168" t="str">
            <v>기타</v>
          </cell>
          <cell r="J168">
            <v>1</v>
          </cell>
        </row>
        <row r="169">
          <cell r="E169" t="str">
            <v>노숙</v>
          </cell>
        </row>
        <row r="170">
          <cell r="E170" t="str">
            <v>기타</v>
          </cell>
          <cell r="J170">
            <v>1</v>
          </cell>
        </row>
        <row r="171">
          <cell r="E171" t="str">
            <v>응급구조</v>
          </cell>
          <cell r="J171">
            <v>1</v>
          </cell>
        </row>
        <row r="172">
          <cell r="E172" t="str">
            <v>기타</v>
          </cell>
          <cell r="J172">
            <v>1</v>
          </cell>
        </row>
        <row r="173">
          <cell r="E173" t="str">
            <v>기타</v>
          </cell>
          <cell r="J173">
            <v>1</v>
          </cell>
        </row>
        <row r="174">
          <cell r="E174" t="str">
            <v>기타</v>
          </cell>
          <cell r="J174">
            <v>1</v>
          </cell>
        </row>
        <row r="175">
          <cell r="E175" t="str">
            <v>응급구조</v>
          </cell>
          <cell r="J175">
            <v>1</v>
          </cell>
        </row>
        <row r="176">
          <cell r="E176" t="str">
            <v>뺑소니</v>
          </cell>
          <cell r="J176">
            <v>1</v>
          </cell>
        </row>
        <row r="177">
          <cell r="E177" t="str">
            <v>교통사고</v>
          </cell>
          <cell r="J177">
            <v>1</v>
          </cell>
        </row>
        <row r="178">
          <cell r="E178" t="str">
            <v>차량파손</v>
          </cell>
          <cell r="J178">
            <v>1</v>
          </cell>
        </row>
        <row r="179">
          <cell r="E179" t="str">
            <v>기타</v>
          </cell>
          <cell r="J179">
            <v>1</v>
          </cell>
        </row>
        <row r="180">
          <cell r="E180" t="str">
            <v>기타</v>
          </cell>
          <cell r="J180">
            <v>1</v>
          </cell>
        </row>
        <row r="181">
          <cell r="E181" t="str">
            <v>교통사고</v>
          </cell>
        </row>
        <row r="182">
          <cell r="E182" t="str">
            <v>기타</v>
          </cell>
          <cell r="J182">
            <v>1</v>
          </cell>
        </row>
        <row r="183">
          <cell r="E183" t="str">
            <v>기타</v>
          </cell>
          <cell r="J183">
            <v>1</v>
          </cell>
        </row>
        <row r="184">
          <cell r="E184" t="str">
            <v>교통사고</v>
          </cell>
        </row>
        <row r="185">
          <cell r="E185" t="str">
            <v>기타</v>
          </cell>
          <cell r="J185">
            <v>1</v>
          </cell>
        </row>
        <row r="186">
          <cell r="E186" t="str">
            <v>교통사고</v>
          </cell>
          <cell r="J186">
            <v>1</v>
          </cell>
        </row>
        <row r="187">
          <cell r="E187" t="str">
            <v>기타</v>
          </cell>
          <cell r="J187">
            <v>1</v>
          </cell>
        </row>
        <row r="188">
          <cell r="E188" t="str">
            <v>기타</v>
          </cell>
        </row>
        <row r="189">
          <cell r="E189" t="str">
            <v>기타</v>
          </cell>
        </row>
        <row r="190">
          <cell r="E190" t="str">
            <v>기타</v>
          </cell>
        </row>
        <row r="191">
          <cell r="E191" t="str">
            <v>기타</v>
          </cell>
        </row>
        <row r="192">
          <cell r="E192" t="str">
            <v>기타</v>
          </cell>
          <cell r="J192">
            <v>1</v>
          </cell>
        </row>
        <row r="193">
          <cell r="E193" t="str">
            <v>기타</v>
          </cell>
        </row>
        <row r="194">
          <cell r="E194" t="str">
            <v>노숙</v>
          </cell>
          <cell r="J194">
            <v>1</v>
          </cell>
        </row>
        <row r="195">
          <cell r="E195" t="str">
            <v>교통사고</v>
          </cell>
        </row>
        <row r="196">
          <cell r="E196" t="str">
            <v>기타</v>
          </cell>
          <cell r="J196">
            <v>1</v>
          </cell>
        </row>
        <row r="197">
          <cell r="E197" t="str">
            <v>기타</v>
          </cell>
        </row>
        <row r="198">
          <cell r="E198" t="str">
            <v>실종</v>
          </cell>
          <cell r="J198">
            <v>1</v>
          </cell>
        </row>
        <row r="199">
          <cell r="E199" t="str">
            <v>기타</v>
          </cell>
          <cell r="J199">
            <v>1</v>
          </cell>
        </row>
        <row r="200">
          <cell r="E200" t="str">
            <v>기타</v>
          </cell>
          <cell r="J200">
            <v>1</v>
          </cell>
        </row>
        <row r="201">
          <cell r="E201" t="str">
            <v>실종</v>
          </cell>
        </row>
        <row r="202">
          <cell r="E202" t="str">
            <v>절도</v>
          </cell>
          <cell r="J202">
            <v>1</v>
          </cell>
        </row>
        <row r="203">
          <cell r="E203" t="str">
            <v>기물파손</v>
          </cell>
          <cell r="J203">
            <v>1</v>
          </cell>
        </row>
        <row r="204">
          <cell r="E204" t="str">
            <v>기타</v>
          </cell>
          <cell r="J204">
            <v>1</v>
          </cell>
        </row>
        <row r="205">
          <cell r="E205" t="str">
            <v>기타</v>
          </cell>
          <cell r="J205">
            <v>1</v>
          </cell>
        </row>
        <row r="206">
          <cell r="E206" t="str">
            <v>기타</v>
          </cell>
          <cell r="J206">
            <v>1</v>
          </cell>
        </row>
        <row r="207">
          <cell r="E207" t="str">
            <v>교통사고</v>
          </cell>
          <cell r="J207">
            <v>1</v>
          </cell>
        </row>
        <row r="208">
          <cell r="E208" t="str">
            <v>기타</v>
          </cell>
          <cell r="J208">
            <v>1</v>
          </cell>
        </row>
        <row r="209">
          <cell r="E209" t="str">
            <v>기타</v>
          </cell>
          <cell r="J209">
            <v>1</v>
          </cell>
        </row>
        <row r="210">
          <cell r="E210" t="str">
            <v>교통사고</v>
          </cell>
          <cell r="J210">
            <v>1</v>
          </cell>
        </row>
        <row r="211">
          <cell r="E211" t="str">
            <v>기타</v>
          </cell>
          <cell r="J211">
            <v>1</v>
          </cell>
        </row>
        <row r="212">
          <cell r="E212" t="str">
            <v>기타</v>
          </cell>
        </row>
        <row r="213">
          <cell r="E213" t="str">
            <v>기타</v>
          </cell>
          <cell r="J213">
            <v>1</v>
          </cell>
        </row>
        <row r="214">
          <cell r="E214" t="str">
            <v>기타</v>
          </cell>
          <cell r="J214">
            <v>1</v>
          </cell>
        </row>
        <row r="215">
          <cell r="E215" t="str">
            <v>기타</v>
          </cell>
          <cell r="J215">
            <v>1</v>
          </cell>
        </row>
        <row r="216">
          <cell r="E216" t="str">
            <v>기타</v>
          </cell>
        </row>
        <row r="217">
          <cell r="E217" t="str">
            <v>기타</v>
          </cell>
          <cell r="J217">
            <v>1</v>
          </cell>
        </row>
        <row r="218">
          <cell r="E218" t="str">
            <v>기타</v>
          </cell>
          <cell r="J218">
            <v>1</v>
          </cell>
        </row>
        <row r="219">
          <cell r="E219" t="str">
            <v>기타</v>
          </cell>
        </row>
        <row r="220">
          <cell r="E220" t="str">
            <v>응급구조</v>
          </cell>
          <cell r="J220">
            <v>1</v>
          </cell>
        </row>
        <row r="221">
          <cell r="E221" t="str">
            <v>기타</v>
          </cell>
          <cell r="J221">
            <v>1</v>
          </cell>
        </row>
        <row r="222">
          <cell r="E222" t="str">
            <v>교통사고</v>
          </cell>
        </row>
        <row r="223">
          <cell r="E223" t="str">
            <v>기타</v>
          </cell>
        </row>
        <row r="224">
          <cell r="E224" t="str">
            <v>청소년비행</v>
          </cell>
          <cell r="J224">
            <v>1</v>
          </cell>
        </row>
        <row r="225">
          <cell r="E225" t="str">
            <v>기타</v>
          </cell>
          <cell r="J225">
            <v>1</v>
          </cell>
        </row>
        <row r="226">
          <cell r="E226" t="str">
            <v>응급구조</v>
          </cell>
          <cell r="J226">
            <v>1</v>
          </cell>
        </row>
        <row r="227">
          <cell r="E227" t="str">
            <v>응급구조</v>
          </cell>
          <cell r="J227">
            <v>1</v>
          </cell>
        </row>
        <row r="228">
          <cell r="E228" t="str">
            <v>기타</v>
          </cell>
          <cell r="J228">
            <v>1</v>
          </cell>
        </row>
        <row r="229">
          <cell r="E229" t="str">
            <v>기타</v>
          </cell>
          <cell r="J229">
            <v>1</v>
          </cell>
        </row>
        <row r="230">
          <cell r="E230" t="str">
            <v>기타</v>
          </cell>
          <cell r="J230">
            <v>1</v>
          </cell>
        </row>
        <row r="231">
          <cell r="E231" t="str">
            <v>폭력(마약)</v>
          </cell>
          <cell r="J231">
            <v>1</v>
          </cell>
        </row>
        <row r="232">
          <cell r="E232" t="str">
            <v>응급구조</v>
          </cell>
          <cell r="J232">
            <v>1</v>
          </cell>
        </row>
        <row r="233">
          <cell r="E233" t="str">
            <v>기타</v>
          </cell>
          <cell r="J233">
            <v>1</v>
          </cell>
        </row>
        <row r="234">
          <cell r="E234" t="str">
            <v>기타</v>
          </cell>
        </row>
        <row r="235">
          <cell r="E235" t="str">
            <v>교통사고</v>
          </cell>
        </row>
        <row r="236">
          <cell r="E236" t="str">
            <v>교통사고</v>
          </cell>
          <cell r="J236">
            <v>1</v>
          </cell>
        </row>
        <row r="237">
          <cell r="E237" t="str">
            <v>기타</v>
          </cell>
          <cell r="J237">
            <v>1</v>
          </cell>
        </row>
        <row r="238">
          <cell r="E238" t="str">
            <v>교통사고</v>
          </cell>
          <cell r="J238">
            <v>1</v>
          </cell>
        </row>
        <row r="239">
          <cell r="E239" t="str">
            <v>응급구조</v>
          </cell>
        </row>
        <row r="240">
          <cell r="E240" t="str">
            <v>기타</v>
          </cell>
          <cell r="J240">
            <v>1</v>
          </cell>
        </row>
        <row r="241">
          <cell r="E241" t="str">
            <v>교통사고</v>
          </cell>
        </row>
        <row r="242">
          <cell r="E242" t="str">
            <v>교통사고</v>
          </cell>
        </row>
        <row r="243">
          <cell r="E243" t="str">
            <v>실종</v>
          </cell>
          <cell r="J243">
            <v>1</v>
          </cell>
        </row>
        <row r="244">
          <cell r="E244" t="str">
            <v>응급구조</v>
          </cell>
        </row>
        <row r="245">
          <cell r="E245" t="str">
            <v>응급구조</v>
          </cell>
          <cell r="J245">
            <v>1</v>
          </cell>
        </row>
        <row r="246">
          <cell r="E246" t="str">
            <v>교통사고</v>
          </cell>
        </row>
        <row r="247">
          <cell r="E247" t="str">
            <v>기타</v>
          </cell>
          <cell r="J247">
            <v>1</v>
          </cell>
        </row>
        <row r="248">
          <cell r="E248" t="str">
            <v>응급구조</v>
          </cell>
          <cell r="J248">
            <v>1</v>
          </cell>
        </row>
        <row r="249">
          <cell r="E249" t="str">
            <v>기타</v>
          </cell>
          <cell r="J249">
            <v>1</v>
          </cell>
        </row>
        <row r="250">
          <cell r="E250" t="str">
            <v>응급구조</v>
          </cell>
          <cell r="J250">
            <v>1</v>
          </cell>
        </row>
        <row r="251">
          <cell r="E251" t="str">
            <v>기타</v>
          </cell>
          <cell r="J251">
            <v>1</v>
          </cell>
        </row>
        <row r="252">
          <cell r="E252" t="str">
            <v>노숙</v>
          </cell>
          <cell r="J252">
            <v>1</v>
          </cell>
        </row>
        <row r="253">
          <cell r="E253" t="str">
            <v>응급구조</v>
          </cell>
          <cell r="J253">
            <v>1</v>
          </cell>
        </row>
        <row r="254">
          <cell r="E254" t="str">
            <v>기타</v>
          </cell>
          <cell r="J254">
            <v>1</v>
          </cell>
        </row>
        <row r="255">
          <cell r="E255" t="str">
            <v>기타</v>
          </cell>
          <cell r="J255">
            <v>1</v>
          </cell>
        </row>
        <row r="256">
          <cell r="E256" t="str">
            <v>교통사고</v>
          </cell>
        </row>
        <row r="257">
          <cell r="E257" t="str">
            <v>실종</v>
          </cell>
          <cell r="J257">
            <v>1</v>
          </cell>
        </row>
        <row r="258">
          <cell r="E258" t="str">
            <v>노숙</v>
          </cell>
          <cell r="J258">
            <v>1</v>
          </cell>
        </row>
        <row r="259">
          <cell r="E259" t="str">
            <v>기타</v>
          </cell>
        </row>
        <row r="260">
          <cell r="E260" t="str">
            <v>응급구조</v>
          </cell>
          <cell r="J260">
            <v>1</v>
          </cell>
        </row>
        <row r="261">
          <cell r="E261" t="str">
            <v>기타</v>
          </cell>
          <cell r="J261">
            <v>1</v>
          </cell>
        </row>
        <row r="262">
          <cell r="E262" t="str">
            <v>기타</v>
          </cell>
          <cell r="J262">
            <v>1</v>
          </cell>
        </row>
        <row r="263">
          <cell r="E263" t="str">
            <v>기타</v>
          </cell>
          <cell r="J263">
            <v>1</v>
          </cell>
        </row>
        <row r="264">
          <cell r="E264" t="str">
            <v>기타</v>
          </cell>
          <cell r="J264">
            <v>1</v>
          </cell>
        </row>
        <row r="265">
          <cell r="E265" t="str">
            <v>교통사고</v>
          </cell>
          <cell r="J265">
            <v>1</v>
          </cell>
        </row>
        <row r="266">
          <cell r="E266" t="str">
            <v>기타</v>
          </cell>
          <cell r="J266">
            <v>1</v>
          </cell>
        </row>
        <row r="267">
          <cell r="E267" t="str">
            <v>기타</v>
          </cell>
          <cell r="J267">
            <v>1</v>
          </cell>
        </row>
        <row r="268">
          <cell r="E268" t="str">
            <v>기타</v>
          </cell>
          <cell r="J268">
            <v>1</v>
          </cell>
        </row>
        <row r="269">
          <cell r="E269" t="str">
            <v>기타</v>
          </cell>
          <cell r="J269">
            <v>1</v>
          </cell>
        </row>
        <row r="270">
          <cell r="E270" t="str">
            <v>기타</v>
          </cell>
          <cell r="J270">
            <v>1</v>
          </cell>
        </row>
        <row r="271">
          <cell r="E271" t="str">
            <v>기타</v>
          </cell>
        </row>
        <row r="272">
          <cell r="E272" t="str">
            <v>기타</v>
          </cell>
          <cell r="J272">
            <v>1</v>
          </cell>
        </row>
        <row r="273">
          <cell r="E273" t="str">
            <v>기타</v>
          </cell>
          <cell r="J273">
            <v>1</v>
          </cell>
        </row>
        <row r="274">
          <cell r="E274" t="str">
            <v>기타</v>
          </cell>
          <cell r="J274">
            <v>1</v>
          </cell>
        </row>
        <row r="275">
          <cell r="E275" t="str">
            <v>응급구조</v>
          </cell>
          <cell r="J275">
            <v>1</v>
          </cell>
        </row>
        <row r="276">
          <cell r="E276" t="str">
            <v>기타</v>
          </cell>
          <cell r="J276">
            <v>1</v>
          </cell>
        </row>
        <row r="277">
          <cell r="E277" t="str">
            <v>폭력(마약)</v>
          </cell>
          <cell r="J277">
            <v>1</v>
          </cell>
        </row>
        <row r="278">
          <cell r="E278" t="str">
            <v>기타</v>
          </cell>
          <cell r="J278">
            <v>1</v>
          </cell>
        </row>
        <row r="279">
          <cell r="E279" t="str">
            <v>교통사고</v>
          </cell>
          <cell r="J279">
            <v>1</v>
          </cell>
        </row>
        <row r="280">
          <cell r="E280" t="str">
            <v>교통사고</v>
          </cell>
          <cell r="J280">
            <v>1</v>
          </cell>
        </row>
        <row r="281">
          <cell r="E281" t="str">
            <v>기타</v>
          </cell>
          <cell r="J281">
            <v>1</v>
          </cell>
        </row>
        <row r="282">
          <cell r="E282" t="str">
            <v>기타</v>
          </cell>
          <cell r="J282">
            <v>1</v>
          </cell>
        </row>
        <row r="283">
          <cell r="E283" t="str">
            <v>기타</v>
          </cell>
          <cell r="J283">
            <v>1</v>
          </cell>
        </row>
        <row r="284">
          <cell r="E284" t="str">
            <v>변사</v>
          </cell>
          <cell r="J284">
            <v>1</v>
          </cell>
        </row>
        <row r="285">
          <cell r="E285" t="str">
            <v>기타</v>
          </cell>
          <cell r="J285">
            <v>1</v>
          </cell>
        </row>
        <row r="286">
          <cell r="E286" t="str">
            <v>기타</v>
          </cell>
          <cell r="J286">
            <v>1</v>
          </cell>
        </row>
        <row r="287">
          <cell r="E287" t="str">
            <v>응급구조</v>
          </cell>
          <cell r="J287">
            <v>1</v>
          </cell>
        </row>
        <row r="288">
          <cell r="E288" t="str">
            <v>폭력(마약)</v>
          </cell>
          <cell r="J288">
            <v>1</v>
          </cell>
        </row>
        <row r="289">
          <cell r="E289" t="str">
            <v>응급구조</v>
          </cell>
        </row>
        <row r="290">
          <cell r="E290" t="str">
            <v>교통사고</v>
          </cell>
          <cell r="J290">
            <v>1</v>
          </cell>
        </row>
        <row r="291">
          <cell r="E291" t="str">
            <v>기타</v>
          </cell>
          <cell r="J291">
            <v>1</v>
          </cell>
        </row>
        <row r="292">
          <cell r="E292" t="str">
            <v>기타</v>
          </cell>
        </row>
        <row r="293">
          <cell r="E293" t="str">
            <v>교통사고</v>
          </cell>
          <cell r="J293">
            <v>1</v>
          </cell>
        </row>
        <row r="294">
          <cell r="E294" t="str">
            <v>기타</v>
          </cell>
          <cell r="J294">
            <v>1</v>
          </cell>
        </row>
        <row r="295">
          <cell r="E295" t="str">
            <v>교통사고</v>
          </cell>
        </row>
        <row r="296">
          <cell r="E296" t="str">
            <v>교통사고</v>
          </cell>
        </row>
        <row r="297">
          <cell r="E297" t="str">
            <v>기타</v>
          </cell>
        </row>
        <row r="298">
          <cell r="E298" t="str">
            <v>기타</v>
          </cell>
        </row>
        <row r="299">
          <cell r="E299" t="str">
            <v>실종</v>
          </cell>
          <cell r="J299">
            <v>1</v>
          </cell>
        </row>
        <row r="300">
          <cell r="E300" t="str">
            <v>교통사고</v>
          </cell>
          <cell r="J300">
            <v>1</v>
          </cell>
        </row>
        <row r="301">
          <cell r="E301" t="str">
            <v>기타</v>
          </cell>
          <cell r="J301">
            <v>1</v>
          </cell>
        </row>
        <row r="302">
          <cell r="E302" t="str">
            <v>기타</v>
          </cell>
          <cell r="J302">
            <v>1</v>
          </cell>
        </row>
        <row r="303">
          <cell r="E303" t="str">
            <v>기타</v>
          </cell>
          <cell r="J303">
            <v>1</v>
          </cell>
        </row>
        <row r="304">
          <cell r="E304" t="str">
            <v>기타</v>
          </cell>
        </row>
        <row r="305">
          <cell r="E305" t="str">
            <v>교통사고</v>
          </cell>
          <cell r="J305">
            <v>1</v>
          </cell>
        </row>
        <row r="306">
          <cell r="E306" t="str">
            <v>교통사고</v>
          </cell>
          <cell r="J306">
            <v>1</v>
          </cell>
        </row>
        <row r="307">
          <cell r="E307" t="str">
            <v>기타</v>
          </cell>
          <cell r="J307">
            <v>1</v>
          </cell>
        </row>
        <row r="308">
          <cell r="E308" t="str">
            <v>기타</v>
          </cell>
          <cell r="J308">
            <v>1</v>
          </cell>
        </row>
        <row r="309">
          <cell r="E309" t="str">
            <v>폭력(마약)</v>
          </cell>
          <cell r="J309">
            <v>1</v>
          </cell>
        </row>
        <row r="310">
          <cell r="E310" t="str">
            <v>기타</v>
          </cell>
        </row>
        <row r="311">
          <cell r="E311" t="str">
            <v>교통사고</v>
          </cell>
        </row>
        <row r="312">
          <cell r="E312" t="str">
            <v>교통사고</v>
          </cell>
        </row>
        <row r="313">
          <cell r="E313" t="str">
            <v>기타</v>
          </cell>
          <cell r="J313">
            <v>1</v>
          </cell>
        </row>
        <row r="314">
          <cell r="E314" t="str">
            <v>교통사고</v>
          </cell>
          <cell r="J314">
            <v>1</v>
          </cell>
        </row>
        <row r="315">
          <cell r="E315" t="str">
            <v>폭력(마약)</v>
          </cell>
          <cell r="J315">
            <v>1</v>
          </cell>
        </row>
        <row r="316">
          <cell r="E316" t="str">
            <v>절도</v>
          </cell>
          <cell r="J316">
            <v>1</v>
          </cell>
        </row>
        <row r="317">
          <cell r="E317" t="str">
            <v>실종</v>
          </cell>
          <cell r="J317">
            <v>1</v>
          </cell>
        </row>
        <row r="318">
          <cell r="E318" t="str">
            <v>화재</v>
          </cell>
        </row>
        <row r="319">
          <cell r="E319" t="str">
            <v>기타</v>
          </cell>
          <cell r="J319">
            <v>1</v>
          </cell>
        </row>
        <row r="320">
          <cell r="E320" t="str">
            <v>기타</v>
          </cell>
          <cell r="J320">
            <v>1</v>
          </cell>
        </row>
        <row r="321">
          <cell r="E321" t="str">
            <v>기타</v>
          </cell>
          <cell r="J321">
            <v>1</v>
          </cell>
        </row>
        <row r="322">
          <cell r="E322" t="str">
            <v>기타</v>
          </cell>
          <cell r="J322">
            <v>1</v>
          </cell>
        </row>
        <row r="323">
          <cell r="E323" t="str">
            <v>기타</v>
          </cell>
          <cell r="J323">
            <v>1</v>
          </cell>
        </row>
        <row r="324">
          <cell r="E324" t="str">
            <v>기타</v>
          </cell>
          <cell r="J324">
            <v>1</v>
          </cell>
        </row>
        <row r="325">
          <cell r="E325" t="str">
            <v>변사</v>
          </cell>
          <cell r="J325">
            <v>1</v>
          </cell>
        </row>
        <row r="326">
          <cell r="E326" t="str">
            <v>기타</v>
          </cell>
          <cell r="J326">
            <v>1</v>
          </cell>
        </row>
        <row r="327">
          <cell r="E327" t="str">
            <v>기타</v>
          </cell>
        </row>
        <row r="328">
          <cell r="E328" t="str">
            <v>응급구조</v>
          </cell>
          <cell r="J328">
            <v>1</v>
          </cell>
        </row>
        <row r="329">
          <cell r="E329" t="str">
            <v>기타</v>
          </cell>
          <cell r="J329">
            <v>1</v>
          </cell>
        </row>
        <row r="330">
          <cell r="E330" t="str">
            <v>기타</v>
          </cell>
          <cell r="J330">
            <v>1</v>
          </cell>
        </row>
        <row r="331">
          <cell r="E331" t="str">
            <v>기타</v>
          </cell>
          <cell r="J331">
            <v>1</v>
          </cell>
        </row>
        <row r="332">
          <cell r="E332" t="str">
            <v>기타</v>
          </cell>
        </row>
        <row r="333">
          <cell r="E333" t="str">
            <v>기타</v>
          </cell>
          <cell r="J333">
            <v>1</v>
          </cell>
        </row>
        <row r="334">
          <cell r="E334" t="str">
            <v>실종</v>
          </cell>
          <cell r="J334">
            <v>1</v>
          </cell>
        </row>
        <row r="335">
          <cell r="E335" t="str">
            <v>교통사고</v>
          </cell>
          <cell r="J335">
            <v>1</v>
          </cell>
        </row>
        <row r="336">
          <cell r="E336" t="str">
            <v>실종</v>
          </cell>
        </row>
        <row r="337">
          <cell r="E337" t="str">
            <v>기타</v>
          </cell>
          <cell r="J337">
            <v>1</v>
          </cell>
        </row>
        <row r="338">
          <cell r="E338" t="str">
            <v>기타</v>
          </cell>
          <cell r="J338">
            <v>1</v>
          </cell>
        </row>
        <row r="339">
          <cell r="E339" t="str">
            <v>교통사고</v>
          </cell>
        </row>
        <row r="340">
          <cell r="E340" t="str">
            <v>교통사고</v>
          </cell>
        </row>
        <row r="341">
          <cell r="E341" t="str">
            <v>교통사고</v>
          </cell>
        </row>
        <row r="342">
          <cell r="E342" t="str">
            <v>기타</v>
          </cell>
        </row>
        <row r="343">
          <cell r="E343" t="str">
            <v>기타</v>
          </cell>
          <cell r="J343">
            <v>1</v>
          </cell>
        </row>
        <row r="344">
          <cell r="E344" t="str">
            <v>노숙</v>
          </cell>
        </row>
        <row r="345">
          <cell r="E345" t="str">
            <v>기타</v>
          </cell>
          <cell r="J345">
            <v>1</v>
          </cell>
        </row>
        <row r="346">
          <cell r="E346" t="str">
            <v>교통사고</v>
          </cell>
        </row>
        <row r="347">
          <cell r="E347" t="str">
            <v>교통사고</v>
          </cell>
        </row>
        <row r="348">
          <cell r="E348" t="str">
            <v>교통사고</v>
          </cell>
        </row>
        <row r="349">
          <cell r="E349" t="str">
            <v>폭력(마약)</v>
          </cell>
          <cell r="J349">
            <v>1</v>
          </cell>
        </row>
        <row r="350">
          <cell r="E350" t="str">
            <v>기타</v>
          </cell>
          <cell r="J350">
            <v>1</v>
          </cell>
        </row>
        <row r="351">
          <cell r="E351" t="str">
            <v>교통사고</v>
          </cell>
          <cell r="J351">
            <v>1</v>
          </cell>
        </row>
        <row r="352">
          <cell r="E352" t="str">
            <v>교통사고</v>
          </cell>
          <cell r="J352">
            <v>1</v>
          </cell>
        </row>
        <row r="353">
          <cell r="E353" t="str">
            <v>교통사고</v>
          </cell>
        </row>
        <row r="354">
          <cell r="E354" t="str">
            <v>교통사고</v>
          </cell>
          <cell r="J354">
            <v>1</v>
          </cell>
        </row>
        <row r="355">
          <cell r="E355" t="str">
            <v>응급구조</v>
          </cell>
          <cell r="J355">
            <v>1</v>
          </cell>
        </row>
        <row r="356">
          <cell r="E356" t="str">
            <v>실종</v>
          </cell>
          <cell r="J356">
            <v>1</v>
          </cell>
        </row>
        <row r="357">
          <cell r="E357" t="str">
            <v>기타</v>
          </cell>
        </row>
        <row r="358">
          <cell r="E358" t="str">
            <v>기타</v>
          </cell>
          <cell r="J358">
            <v>1</v>
          </cell>
        </row>
        <row r="359">
          <cell r="E359" t="str">
            <v>기타</v>
          </cell>
          <cell r="J359">
            <v>1</v>
          </cell>
        </row>
        <row r="360">
          <cell r="E360" t="str">
            <v>응급구조</v>
          </cell>
        </row>
        <row r="361">
          <cell r="E361" t="str">
            <v>기타</v>
          </cell>
          <cell r="J361">
            <v>1</v>
          </cell>
        </row>
        <row r="362">
          <cell r="E362" t="str">
            <v>절도</v>
          </cell>
          <cell r="J362">
            <v>1</v>
          </cell>
        </row>
        <row r="363">
          <cell r="E363" t="str">
            <v>실종</v>
          </cell>
          <cell r="J363">
            <v>1</v>
          </cell>
        </row>
        <row r="364">
          <cell r="E364" t="str">
            <v>교통사고</v>
          </cell>
        </row>
        <row r="365">
          <cell r="E365" t="str">
            <v>기타</v>
          </cell>
          <cell r="J365">
            <v>1</v>
          </cell>
        </row>
        <row r="366">
          <cell r="E366" t="str">
            <v>기타</v>
          </cell>
        </row>
        <row r="367">
          <cell r="E367" t="str">
            <v>기타</v>
          </cell>
          <cell r="J367">
            <v>1</v>
          </cell>
        </row>
        <row r="368">
          <cell r="E368" t="str">
            <v>실종</v>
          </cell>
          <cell r="J368">
            <v>1</v>
          </cell>
        </row>
        <row r="369">
          <cell r="E369" t="str">
            <v>기타</v>
          </cell>
          <cell r="J369">
            <v>1</v>
          </cell>
        </row>
        <row r="370">
          <cell r="E370" t="str">
            <v>교통사고</v>
          </cell>
          <cell r="J370">
            <v>1</v>
          </cell>
        </row>
        <row r="371">
          <cell r="E371" t="str">
            <v>교통사고</v>
          </cell>
        </row>
        <row r="372">
          <cell r="E372" t="str">
            <v>기타</v>
          </cell>
          <cell r="J372">
            <v>1</v>
          </cell>
        </row>
        <row r="373">
          <cell r="E373" t="str">
            <v>기타</v>
          </cell>
          <cell r="J373">
            <v>1</v>
          </cell>
        </row>
        <row r="374">
          <cell r="E374" t="str">
            <v>기타</v>
          </cell>
        </row>
        <row r="375">
          <cell r="E375" t="str">
            <v>교통사고</v>
          </cell>
        </row>
        <row r="376">
          <cell r="E376" t="str">
            <v>기타</v>
          </cell>
          <cell r="J376">
            <v>1</v>
          </cell>
        </row>
        <row r="377">
          <cell r="E377" t="str">
            <v>기타</v>
          </cell>
          <cell r="J377">
            <v>1</v>
          </cell>
        </row>
        <row r="378">
          <cell r="E378" t="str">
            <v>기타</v>
          </cell>
          <cell r="J378">
            <v>1</v>
          </cell>
        </row>
        <row r="379">
          <cell r="E379" t="str">
            <v>실종</v>
          </cell>
        </row>
        <row r="380">
          <cell r="E380" t="str">
            <v>기타</v>
          </cell>
          <cell r="J380">
            <v>1</v>
          </cell>
        </row>
        <row r="381">
          <cell r="E381" t="str">
            <v>기타</v>
          </cell>
        </row>
        <row r="382">
          <cell r="E382" t="str">
            <v>응급구조</v>
          </cell>
          <cell r="J382">
            <v>1</v>
          </cell>
        </row>
        <row r="383">
          <cell r="E383" t="str">
            <v>응급구조</v>
          </cell>
          <cell r="J383">
            <v>1</v>
          </cell>
        </row>
        <row r="384">
          <cell r="E384" t="str">
            <v>기타</v>
          </cell>
          <cell r="J384">
            <v>1</v>
          </cell>
        </row>
        <row r="385">
          <cell r="E385" t="str">
            <v>응급구조</v>
          </cell>
          <cell r="J385">
            <v>1</v>
          </cell>
        </row>
        <row r="386">
          <cell r="E386" t="str">
            <v>기타</v>
          </cell>
          <cell r="J386">
            <v>1</v>
          </cell>
        </row>
        <row r="387">
          <cell r="E387" t="str">
            <v>기타</v>
          </cell>
          <cell r="J387">
            <v>1</v>
          </cell>
        </row>
        <row r="388">
          <cell r="E388" t="str">
            <v>실종</v>
          </cell>
          <cell r="J388">
            <v>1</v>
          </cell>
        </row>
        <row r="389">
          <cell r="E389" t="str">
            <v>기타</v>
          </cell>
          <cell r="J389">
            <v>1</v>
          </cell>
        </row>
        <row r="390">
          <cell r="E390" t="str">
            <v>기타</v>
          </cell>
          <cell r="J390">
            <v>1</v>
          </cell>
        </row>
        <row r="391">
          <cell r="E391" t="str">
            <v>실종</v>
          </cell>
          <cell r="J391">
            <v>1</v>
          </cell>
        </row>
        <row r="392">
          <cell r="E392" t="str">
            <v>기타</v>
          </cell>
          <cell r="J392">
            <v>1</v>
          </cell>
        </row>
        <row r="393">
          <cell r="E393" t="str">
            <v>응급구조</v>
          </cell>
          <cell r="J393">
            <v>1</v>
          </cell>
        </row>
        <row r="394">
          <cell r="E394" t="str">
            <v>교통사고</v>
          </cell>
          <cell r="J394">
            <v>1</v>
          </cell>
        </row>
        <row r="395">
          <cell r="E395" t="str">
            <v>절도</v>
          </cell>
          <cell r="J395">
            <v>1</v>
          </cell>
        </row>
        <row r="396">
          <cell r="E396" t="str">
            <v>교통사고</v>
          </cell>
          <cell r="J396">
            <v>1</v>
          </cell>
        </row>
        <row r="397">
          <cell r="E397" t="str">
            <v>기타</v>
          </cell>
          <cell r="J397">
            <v>1</v>
          </cell>
        </row>
        <row r="398">
          <cell r="E398" t="str">
            <v>기타</v>
          </cell>
          <cell r="J398">
            <v>1</v>
          </cell>
        </row>
        <row r="399">
          <cell r="E399" t="str">
            <v>기타</v>
          </cell>
          <cell r="J399">
            <v>1</v>
          </cell>
        </row>
        <row r="400">
          <cell r="E400" t="str">
            <v>기타</v>
          </cell>
          <cell r="J400">
            <v>1</v>
          </cell>
        </row>
        <row r="401">
          <cell r="E401" t="str">
            <v>기타</v>
          </cell>
        </row>
        <row r="402">
          <cell r="E402" t="str">
            <v>기타</v>
          </cell>
          <cell r="J402">
            <v>1</v>
          </cell>
        </row>
        <row r="403">
          <cell r="E403" t="str">
            <v>기타</v>
          </cell>
          <cell r="J403">
            <v>1</v>
          </cell>
        </row>
        <row r="404">
          <cell r="E404" t="str">
            <v>교통사고</v>
          </cell>
          <cell r="J404">
            <v>1</v>
          </cell>
        </row>
        <row r="405">
          <cell r="E405" t="str">
            <v>기타</v>
          </cell>
        </row>
        <row r="406">
          <cell r="E406" t="str">
            <v>응급구조</v>
          </cell>
          <cell r="J406">
            <v>1</v>
          </cell>
        </row>
        <row r="407">
          <cell r="E407" t="str">
            <v>교통사고</v>
          </cell>
        </row>
        <row r="408">
          <cell r="E408" t="str">
            <v>교통사고</v>
          </cell>
          <cell r="J408">
            <v>1</v>
          </cell>
        </row>
        <row r="409">
          <cell r="E409" t="str">
            <v>응급구조</v>
          </cell>
          <cell r="J409">
            <v>1</v>
          </cell>
        </row>
        <row r="410">
          <cell r="E410" t="str">
            <v>기타</v>
          </cell>
        </row>
        <row r="411">
          <cell r="E411" t="str">
            <v>폭력(마약)</v>
          </cell>
          <cell r="J411">
            <v>1</v>
          </cell>
        </row>
        <row r="412">
          <cell r="E412" t="str">
            <v>응급구조</v>
          </cell>
          <cell r="J412">
            <v>1</v>
          </cell>
        </row>
        <row r="413">
          <cell r="E413" t="str">
            <v>응급구조</v>
          </cell>
          <cell r="J413">
            <v>1</v>
          </cell>
        </row>
        <row r="414">
          <cell r="E414" t="str">
            <v>교통사고</v>
          </cell>
          <cell r="J414">
            <v>1</v>
          </cell>
        </row>
        <row r="415">
          <cell r="E415" t="str">
            <v>기타</v>
          </cell>
        </row>
        <row r="416">
          <cell r="E416" t="str">
            <v>기타</v>
          </cell>
        </row>
        <row r="417">
          <cell r="E417" t="str">
            <v>교통사고</v>
          </cell>
        </row>
        <row r="418">
          <cell r="E418" t="str">
            <v>기타</v>
          </cell>
          <cell r="J418">
            <v>1</v>
          </cell>
        </row>
        <row r="419">
          <cell r="E419" t="str">
            <v>응급구조</v>
          </cell>
        </row>
        <row r="420">
          <cell r="E420" t="str">
            <v>응급구조</v>
          </cell>
        </row>
        <row r="421">
          <cell r="E421" t="str">
            <v>실종</v>
          </cell>
          <cell r="J421">
            <v>1</v>
          </cell>
        </row>
        <row r="422">
          <cell r="E422" t="str">
            <v>응급구조</v>
          </cell>
          <cell r="J422">
            <v>1</v>
          </cell>
        </row>
        <row r="423">
          <cell r="E423" t="str">
            <v>기타</v>
          </cell>
        </row>
        <row r="424">
          <cell r="E424" t="str">
            <v>기타</v>
          </cell>
        </row>
      </sheetData>
      <sheetData sheetId="9">
        <row r="3">
          <cell r="E3" t="str">
            <v>응급구조</v>
          </cell>
          <cell r="K3">
            <v>1</v>
          </cell>
        </row>
        <row r="4">
          <cell r="E4" t="str">
            <v>화재</v>
          </cell>
          <cell r="K4">
            <v>1</v>
          </cell>
        </row>
        <row r="5">
          <cell r="E5" t="str">
            <v>화재</v>
          </cell>
        </row>
        <row r="6">
          <cell r="E6" t="str">
            <v>응급구조</v>
          </cell>
          <cell r="K6">
            <v>1</v>
          </cell>
        </row>
        <row r="7">
          <cell r="E7" t="str">
            <v>화재</v>
          </cell>
          <cell r="K7">
            <v>1</v>
          </cell>
        </row>
        <row r="8">
          <cell r="E8" t="str">
            <v>화재</v>
          </cell>
          <cell r="K8">
            <v>1</v>
          </cell>
        </row>
        <row r="9">
          <cell r="E9" t="str">
            <v>화재</v>
          </cell>
          <cell r="K9">
            <v>1</v>
          </cell>
        </row>
        <row r="10">
          <cell r="E10" t="str">
            <v>화재</v>
          </cell>
        </row>
        <row r="11">
          <cell r="E11" t="str">
            <v>화재</v>
          </cell>
        </row>
        <row r="12">
          <cell r="E12" t="str">
            <v>화재</v>
          </cell>
        </row>
        <row r="13">
          <cell r="E13" t="str">
            <v>응급구조</v>
          </cell>
          <cell r="K13">
            <v>1</v>
          </cell>
        </row>
        <row r="14">
          <cell r="E14" t="str">
            <v>화재</v>
          </cell>
          <cell r="K14">
            <v>1</v>
          </cell>
        </row>
        <row r="15">
          <cell r="E15" t="str">
            <v>화재</v>
          </cell>
          <cell r="K15">
            <v>1</v>
          </cell>
        </row>
        <row r="16">
          <cell r="E16" t="str">
            <v>화재</v>
          </cell>
        </row>
        <row r="17">
          <cell r="E17" t="str">
            <v>화재</v>
          </cell>
        </row>
        <row r="18">
          <cell r="E18" t="str">
            <v>응급구조</v>
          </cell>
        </row>
        <row r="19">
          <cell r="E19" t="str">
            <v>화재</v>
          </cell>
          <cell r="K19">
            <v>1</v>
          </cell>
        </row>
        <row r="20">
          <cell r="E20" t="str">
            <v>화재</v>
          </cell>
          <cell r="K20">
            <v>1</v>
          </cell>
        </row>
        <row r="21">
          <cell r="E21" t="str">
            <v>화재</v>
          </cell>
          <cell r="K21">
            <v>1</v>
          </cell>
        </row>
        <row r="22">
          <cell r="E22" t="str">
            <v>화재</v>
          </cell>
        </row>
        <row r="23">
          <cell r="E23" t="str">
            <v>화재</v>
          </cell>
          <cell r="K23">
            <v>1</v>
          </cell>
        </row>
        <row r="24">
          <cell r="E24" t="str">
            <v>화재</v>
          </cell>
        </row>
        <row r="25">
          <cell r="E25" t="str">
            <v>응급구조</v>
          </cell>
          <cell r="K25">
            <v>1</v>
          </cell>
        </row>
        <row r="26">
          <cell r="E26" t="str">
            <v>화재</v>
          </cell>
        </row>
        <row r="27">
          <cell r="E27" t="str">
            <v>화재</v>
          </cell>
        </row>
        <row r="28">
          <cell r="E28" t="str">
            <v>화재</v>
          </cell>
        </row>
        <row r="29">
          <cell r="E29" t="str">
            <v>기타</v>
          </cell>
        </row>
        <row r="30">
          <cell r="E30" t="str">
            <v>기타</v>
          </cell>
        </row>
        <row r="31">
          <cell r="E31" t="str">
            <v>화재</v>
          </cell>
          <cell r="K31">
            <v>1</v>
          </cell>
        </row>
        <row r="32">
          <cell r="E32" t="str">
            <v>화재</v>
          </cell>
        </row>
        <row r="33">
          <cell r="E33" t="str">
            <v>응급구조</v>
          </cell>
        </row>
        <row r="34">
          <cell r="E34" t="str">
            <v>화재</v>
          </cell>
        </row>
        <row r="35">
          <cell r="E35" t="str">
            <v>화재</v>
          </cell>
        </row>
        <row r="36">
          <cell r="E36" t="str">
            <v>화재</v>
          </cell>
          <cell r="K36">
            <v>1</v>
          </cell>
        </row>
        <row r="37">
          <cell r="E37" t="str">
            <v>응급구조</v>
          </cell>
        </row>
        <row r="38">
          <cell r="E38" t="str">
            <v>화재</v>
          </cell>
        </row>
        <row r="39">
          <cell r="E39" t="str">
            <v>화재</v>
          </cell>
        </row>
        <row r="40">
          <cell r="E40" t="str">
            <v>화재</v>
          </cell>
        </row>
        <row r="41">
          <cell r="E41" t="str">
            <v>화재</v>
          </cell>
        </row>
        <row r="42">
          <cell r="E42" t="str">
            <v>화재</v>
          </cell>
        </row>
        <row r="43">
          <cell r="E43" t="str">
            <v>화재</v>
          </cell>
        </row>
        <row r="44">
          <cell r="E44" t="str">
            <v>응급구조</v>
          </cell>
        </row>
        <row r="45">
          <cell r="E45" t="str">
            <v>화재</v>
          </cell>
          <cell r="K45">
            <v>1</v>
          </cell>
        </row>
        <row r="46">
          <cell r="E46" t="str">
            <v>기타</v>
          </cell>
          <cell r="K46">
            <v>1</v>
          </cell>
        </row>
        <row r="47">
          <cell r="E47" t="str">
            <v>응급구조</v>
          </cell>
          <cell r="K47">
            <v>1</v>
          </cell>
        </row>
        <row r="48">
          <cell r="E48" t="str">
            <v>응급구조</v>
          </cell>
        </row>
        <row r="49">
          <cell r="E49" t="str">
            <v>화재</v>
          </cell>
          <cell r="K49">
            <v>1</v>
          </cell>
        </row>
        <row r="50">
          <cell r="E50" t="str">
            <v>화재</v>
          </cell>
          <cell r="K50">
            <v>1</v>
          </cell>
        </row>
        <row r="51">
          <cell r="E51" t="str">
            <v>응급구조</v>
          </cell>
        </row>
        <row r="52">
          <cell r="E52" t="str">
            <v>화재</v>
          </cell>
          <cell r="K52">
            <v>1</v>
          </cell>
        </row>
        <row r="53">
          <cell r="E53" t="str">
            <v>화재</v>
          </cell>
          <cell r="K53">
            <v>1</v>
          </cell>
        </row>
        <row r="54">
          <cell r="E54" t="str">
            <v>화재</v>
          </cell>
          <cell r="K54">
            <v>1</v>
          </cell>
        </row>
        <row r="55">
          <cell r="E55" t="str">
            <v>화재</v>
          </cell>
        </row>
        <row r="56">
          <cell r="E56" t="str">
            <v>화재</v>
          </cell>
        </row>
        <row r="57">
          <cell r="E57" t="str">
            <v>화재</v>
          </cell>
        </row>
        <row r="58">
          <cell r="E58" t="str">
            <v>화재</v>
          </cell>
          <cell r="K58">
            <v>1</v>
          </cell>
        </row>
        <row r="59">
          <cell r="E59" t="str">
            <v>화재</v>
          </cell>
          <cell r="K59">
            <v>1</v>
          </cell>
        </row>
        <row r="60">
          <cell r="E60" t="str">
            <v>화재</v>
          </cell>
        </row>
        <row r="61">
          <cell r="E61" t="str">
            <v>기타</v>
          </cell>
          <cell r="K61">
            <v>1</v>
          </cell>
        </row>
        <row r="62">
          <cell r="E62" t="str">
            <v>화재</v>
          </cell>
        </row>
        <row r="63">
          <cell r="E63" t="str">
            <v>화재</v>
          </cell>
          <cell r="K63">
            <v>1</v>
          </cell>
        </row>
        <row r="64">
          <cell r="E64" t="str">
            <v>화재</v>
          </cell>
          <cell r="K64">
            <v>1</v>
          </cell>
        </row>
        <row r="65">
          <cell r="E65" t="str">
            <v>화재</v>
          </cell>
          <cell r="K65">
            <v>1</v>
          </cell>
        </row>
        <row r="66">
          <cell r="E66" t="str">
            <v>화재</v>
          </cell>
          <cell r="K66">
            <v>1</v>
          </cell>
        </row>
        <row r="67">
          <cell r="E67" t="str">
            <v>응급구조</v>
          </cell>
          <cell r="K67">
            <v>1</v>
          </cell>
        </row>
        <row r="68">
          <cell r="E68" t="str">
            <v>응급구조</v>
          </cell>
          <cell r="K68">
            <v>1</v>
          </cell>
        </row>
        <row r="69">
          <cell r="E69" t="str">
            <v>화재</v>
          </cell>
          <cell r="K69">
            <v>1</v>
          </cell>
        </row>
        <row r="70">
          <cell r="E70" t="str">
            <v>응급구조</v>
          </cell>
          <cell r="K70">
            <v>1</v>
          </cell>
        </row>
        <row r="71">
          <cell r="E71" t="str">
            <v>기타</v>
          </cell>
        </row>
        <row r="72">
          <cell r="E72" t="str">
            <v>화재</v>
          </cell>
        </row>
        <row r="73">
          <cell r="E73" t="str">
            <v>응급구조</v>
          </cell>
          <cell r="K73">
            <v>1</v>
          </cell>
        </row>
        <row r="74">
          <cell r="E74" t="str">
            <v>화재</v>
          </cell>
          <cell r="K74">
            <v>1</v>
          </cell>
        </row>
        <row r="75">
          <cell r="E75" t="str">
            <v>화재</v>
          </cell>
        </row>
        <row r="76">
          <cell r="E76" t="str">
            <v>화재</v>
          </cell>
        </row>
        <row r="77">
          <cell r="E77" t="str">
            <v>화재</v>
          </cell>
          <cell r="K77">
            <v>1</v>
          </cell>
        </row>
        <row r="78">
          <cell r="E78" t="str">
            <v>화재</v>
          </cell>
        </row>
        <row r="79">
          <cell r="E79" t="str">
            <v>응급구조</v>
          </cell>
          <cell r="K79">
            <v>1</v>
          </cell>
        </row>
        <row r="80">
          <cell r="E80" t="str">
            <v>화재</v>
          </cell>
        </row>
        <row r="81">
          <cell r="E81" t="str">
            <v>응급구조</v>
          </cell>
          <cell r="K81">
            <v>1</v>
          </cell>
        </row>
        <row r="82">
          <cell r="E82" t="str">
            <v>응급구조</v>
          </cell>
          <cell r="K82">
            <v>1</v>
          </cell>
        </row>
        <row r="83">
          <cell r="E83" t="str">
            <v>화재</v>
          </cell>
        </row>
        <row r="84">
          <cell r="E84" t="str">
            <v>화재</v>
          </cell>
        </row>
        <row r="85">
          <cell r="E85" t="str">
            <v>화재</v>
          </cell>
        </row>
        <row r="86">
          <cell r="E86" t="str">
            <v>화재</v>
          </cell>
        </row>
        <row r="87">
          <cell r="E87" t="str">
            <v>응급구조</v>
          </cell>
        </row>
        <row r="88">
          <cell r="E88" t="str">
            <v>화재</v>
          </cell>
        </row>
        <row r="89">
          <cell r="E89" t="str">
            <v>화재</v>
          </cell>
        </row>
        <row r="90">
          <cell r="E90" t="str">
            <v>응급구조</v>
          </cell>
          <cell r="K90">
            <v>1</v>
          </cell>
        </row>
        <row r="91">
          <cell r="E91" t="str">
            <v>화재</v>
          </cell>
          <cell r="K91">
            <v>1</v>
          </cell>
        </row>
        <row r="92">
          <cell r="E92" t="str">
            <v>응급구조</v>
          </cell>
        </row>
        <row r="93">
          <cell r="E93" t="str">
            <v>화재</v>
          </cell>
        </row>
        <row r="94">
          <cell r="E94" t="str">
            <v>화재</v>
          </cell>
        </row>
        <row r="95">
          <cell r="E95" t="str">
            <v>화재</v>
          </cell>
          <cell r="K95">
            <v>1</v>
          </cell>
        </row>
        <row r="96">
          <cell r="E96" t="str">
            <v>응급구조</v>
          </cell>
        </row>
        <row r="97">
          <cell r="E97" t="str">
            <v>화재</v>
          </cell>
        </row>
        <row r="98">
          <cell r="E98" t="str">
            <v>응급구조</v>
          </cell>
        </row>
        <row r="99">
          <cell r="E99" t="str">
            <v>응급구조</v>
          </cell>
        </row>
        <row r="100">
          <cell r="E100" t="str">
            <v>교통사고</v>
          </cell>
        </row>
        <row r="101">
          <cell r="E101" t="str">
            <v>응급구조</v>
          </cell>
        </row>
        <row r="102">
          <cell r="E102" t="str">
            <v>응급구조</v>
          </cell>
          <cell r="K102">
            <v>1</v>
          </cell>
        </row>
        <row r="103">
          <cell r="E103" t="str">
            <v>화재</v>
          </cell>
        </row>
        <row r="104">
          <cell r="E104" t="str">
            <v>화재</v>
          </cell>
        </row>
        <row r="105">
          <cell r="E105" t="str">
            <v>화재</v>
          </cell>
          <cell r="K105">
            <v>1</v>
          </cell>
        </row>
        <row r="106">
          <cell r="E106" t="str">
            <v>기타</v>
          </cell>
        </row>
        <row r="107">
          <cell r="E107" t="str">
            <v>응급구조</v>
          </cell>
          <cell r="K107">
            <v>1</v>
          </cell>
        </row>
        <row r="108">
          <cell r="E108" t="str">
            <v>응급구조</v>
          </cell>
        </row>
        <row r="109">
          <cell r="E109" t="str">
            <v>화재</v>
          </cell>
          <cell r="K109">
            <v>1</v>
          </cell>
        </row>
        <row r="110">
          <cell r="E110" t="str">
            <v>화재</v>
          </cell>
        </row>
        <row r="111">
          <cell r="E111" t="str">
            <v>화재</v>
          </cell>
          <cell r="K111">
            <v>1</v>
          </cell>
        </row>
        <row r="112">
          <cell r="E112" t="str">
            <v>화재</v>
          </cell>
        </row>
        <row r="113">
          <cell r="E113" t="str">
            <v>응급구조</v>
          </cell>
        </row>
        <row r="114">
          <cell r="E114" t="str">
            <v>화재</v>
          </cell>
        </row>
        <row r="115">
          <cell r="E115" t="str">
            <v>화재</v>
          </cell>
        </row>
        <row r="116">
          <cell r="E116" t="str">
            <v>응급구조</v>
          </cell>
        </row>
        <row r="117">
          <cell r="E117" t="str">
            <v>응급구조</v>
          </cell>
        </row>
        <row r="118">
          <cell r="E118" t="str">
            <v>화재</v>
          </cell>
          <cell r="K118">
            <v>1</v>
          </cell>
        </row>
        <row r="119">
          <cell r="E119" t="str">
            <v>응급구조</v>
          </cell>
        </row>
        <row r="120">
          <cell r="E120" t="str">
            <v>화재</v>
          </cell>
        </row>
      </sheetData>
      <sheetData sheetId="10">
        <row r="3">
          <cell r="E3" t="str">
            <v>소나무반출</v>
          </cell>
        </row>
        <row r="4">
          <cell r="E4" t="str">
            <v>소나무반출</v>
          </cell>
        </row>
        <row r="5">
          <cell r="E5" t="str">
            <v>소나무반출</v>
          </cell>
        </row>
        <row r="6">
          <cell r="E6" t="str">
            <v>소나무반출</v>
          </cell>
        </row>
        <row r="7">
          <cell r="E7" t="str">
            <v>소나무반출</v>
          </cell>
        </row>
        <row r="8">
          <cell r="E8" t="str">
            <v>소나무반출</v>
          </cell>
        </row>
        <row r="9">
          <cell r="E9" t="str">
            <v>소나무반출</v>
          </cell>
        </row>
        <row r="10">
          <cell r="E10" t="str">
            <v>소나무반출</v>
          </cell>
        </row>
        <row r="11">
          <cell r="E11" t="str">
            <v>소나무반출</v>
          </cell>
        </row>
        <row r="12">
          <cell r="E12" t="str">
            <v>소나무반출</v>
          </cell>
        </row>
        <row r="13">
          <cell r="E13" t="str">
            <v>소나무반출</v>
          </cell>
        </row>
        <row r="14">
          <cell r="E14" t="str">
            <v>소나무반출</v>
          </cell>
        </row>
        <row r="15">
          <cell r="E15" t="str">
            <v>소나무반출</v>
          </cell>
        </row>
        <row r="16">
          <cell r="E16" t="str">
            <v>소나무반출</v>
          </cell>
        </row>
        <row r="17">
          <cell r="E17" t="str">
            <v>소나무반출</v>
          </cell>
        </row>
        <row r="18">
          <cell r="E18" t="str">
            <v>소나무반출</v>
          </cell>
        </row>
        <row r="19">
          <cell r="E19" t="str">
            <v>소나무반출</v>
          </cell>
        </row>
        <row r="20">
          <cell r="E20" t="str">
            <v>소나무반출</v>
          </cell>
        </row>
        <row r="21">
          <cell r="E21" t="str">
            <v>소나무반출</v>
          </cell>
        </row>
        <row r="22">
          <cell r="E22" t="str">
            <v>소나무반출</v>
          </cell>
        </row>
        <row r="23">
          <cell r="E23" t="str">
            <v>소나무반출</v>
          </cell>
        </row>
        <row r="24">
          <cell r="E24" t="str">
            <v>소나무반출</v>
          </cell>
        </row>
        <row r="25">
          <cell r="E25" t="str">
            <v>소나무반출</v>
          </cell>
        </row>
        <row r="26">
          <cell r="E26" t="str">
            <v>소나무반출</v>
          </cell>
        </row>
        <row r="27">
          <cell r="E27" t="str">
            <v>소나무반출</v>
          </cell>
        </row>
        <row r="28">
          <cell r="E28" t="str">
            <v>소나무반출</v>
          </cell>
        </row>
        <row r="29">
          <cell r="E29" t="str">
            <v>소나무반출</v>
          </cell>
        </row>
        <row r="30">
          <cell r="E30" t="str">
            <v>소나무반출</v>
          </cell>
        </row>
        <row r="31">
          <cell r="E31" t="str">
            <v>소나무반출</v>
          </cell>
        </row>
        <row r="32">
          <cell r="E32" t="str">
            <v>소나무반출</v>
          </cell>
        </row>
        <row r="33">
          <cell r="E33" t="str">
            <v>소나무반출</v>
          </cell>
        </row>
        <row r="34">
          <cell r="E34" t="str">
            <v>소나무반출</v>
          </cell>
        </row>
        <row r="35">
          <cell r="E35" t="str">
            <v>소나무반출</v>
          </cell>
        </row>
        <row r="36">
          <cell r="E36" t="str">
            <v>소나무반출</v>
          </cell>
        </row>
        <row r="37">
          <cell r="E37" t="str">
            <v>소나무반출</v>
          </cell>
        </row>
        <row r="38">
          <cell r="E38" t="str">
            <v>소나무반출</v>
          </cell>
        </row>
        <row r="39">
          <cell r="E39" t="str">
            <v>소나무반출</v>
          </cell>
        </row>
        <row r="40">
          <cell r="E40" t="str">
            <v>소나무반출</v>
          </cell>
        </row>
        <row r="41">
          <cell r="E41" t="str">
            <v>소나무반출</v>
          </cell>
        </row>
        <row r="42">
          <cell r="E42" t="str">
            <v>소나무반출</v>
          </cell>
        </row>
        <row r="43">
          <cell r="E43" t="str">
            <v>소나무반출</v>
          </cell>
        </row>
        <row r="44">
          <cell r="E44" t="str">
            <v>소나무반출</v>
          </cell>
        </row>
        <row r="45">
          <cell r="E45" t="str">
            <v>소나무반출</v>
          </cell>
        </row>
        <row r="46">
          <cell r="E46" t="str">
            <v>소나무반출</v>
          </cell>
        </row>
        <row r="47">
          <cell r="E47" t="str">
            <v>소나무반출</v>
          </cell>
        </row>
        <row r="48">
          <cell r="E48" t="str">
            <v>소나무반출</v>
          </cell>
        </row>
        <row r="49">
          <cell r="E49" t="str">
            <v>소나무반출</v>
          </cell>
        </row>
        <row r="50">
          <cell r="E50" t="str">
            <v>소나무반출</v>
          </cell>
        </row>
        <row r="51">
          <cell r="E51" t="str">
            <v>소나무반출</v>
          </cell>
        </row>
        <row r="52">
          <cell r="E52" t="str">
            <v>소나무반출</v>
          </cell>
        </row>
        <row r="53">
          <cell r="E53" t="str">
            <v>소나무반출</v>
          </cell>
        </row>
        <row r="54">
          <cell r="E54" t="str">
            <v>소나무반출</v>
          </cell>
        </row>
        <row r="55">
          <cell r="E55" t="str">
            <v>소나무반출</v>
          </cell>
        </row>
        <row r="56">
          <cell r="E56" t="str">
            <v>소나무반출</v>
          </cell>
        </row>
        <row r="57">
          <cell r="E57" t="str">
            <v>소나무반출</v>
          </cell>
        </row>
        <row r="58">
          <cell r="E58" t="str">
            <v>소나무반출</v>
          </cell>
        </row>
        <row r="59">
          <cell r="E59" t="str">
            <v>소나무반출</v>
          </cell>
        </row>
        <row r="60">
          <cell r="E60" t="str">
            <v>소나무반출</v>
          </cell>
        </row>
        <row r="61">
          <cell r="E61" t="str">
            <v>소나무반출</v>
          </cell>
        </row>
        <row r="62">
          <cell r="E62" t="str">
            <v>소나무반출</v>
          </cell>
        </row>
        <row r="63">
          <cell r="E63" t="str">
            <v>소나무반출</v>
          </cell>
        </row>
        <row r="64">
          <cell r="E64" t="str">
            <v>소나무반출</v>
          </cell>
        </row>
        <row r="65">
          <cell r="E65" t="str">
            <v>소나무반출</v>
          </cell>
        </row>
        <row r="66">
          <cell r="E66" t="str">
            <v>소나무반출</v>
          </cell>
        </row>
        <row r="67">
          <cell r="E67" t="str">
            <v>소나무반출</v>
          </cell>
        </row>
        <row r="68">
          <cell r="E68" t="str">
            <v>소나무반출</v>
          </cell>
        </row>
        <row r="69">
          <cell r="E69" t="str">
            <v>소나무반출</v>
          </cell>
        </row>
        <row r="70">
          <cell r="E70" t="str">
            <v>소나무반출</v>
          </cell>
        </row>
        <row r="71">
          <cell r="E71" t="str">
            <v>소나무반출</v>
          </cell>
        </row>
        <row r="72">
          <cell r="E72" t="str">
            <v>소나무반출</v>
          </cell>
        </row>
        <row r="73">
          <cell r="E73" t="str">
            <v>소나무반출</v>
          </cell>
        </row>
        <row r="74">
          <cell r="E74" t="str">
            <v>소나무반출</v>
          </cell>
        </row>
        <row r="75">
          <cell r="E75" t="str">
            <v>소나무반출</v>
          </cell>
        </row>
        <row r="76">
          <cell r="E76" t="str">
            <v>소나무반출</v>
          </cell>
        </row>
        <row r="77">
          <cell r="E77" t="str">
            <v>소나무반출</v>
          </cell>
        </row>
        <row r="78">
          <cell r="E78" t="str">
            <v>소나무반출</v>
          </cell>
        </row>
        <row r="79">
          <cell r="E79" t="str">
            <v>소나무반출</v>
          </cell>
        </row>
        <row r="80">
          <cell r="E80" t="str">
            <v>소나무반출</v>
          </cell>
        </row>
        <row r="81">
          <cell r="E81" t="str">
            <v>소나무반출</v>
          </cell>
        </row>
        <row r="82">
          <cell r="E82" t="str">
            <v>소나무반출</v>
          </cell>
        </row>
        <row r="83">
          <cell r="E83" t="str">
            <v>소나무반출</v>
          </cell>
        </row>
        <row r="84">
          <cell r="E84" t="str">
            <v>소나무반출</v>
          </cell>
        </row>
        <row r="85">
          <cell r="E85" t="str">
            <v>소나무반출</v>
          </cell>
        </row>
        <row r="86">
          <cell r="E86" t="str">
            <v>소나무반출</v>
          </cell>
        </row>
        <row r="87">
          <cell r="E87" t="str">
            <v>소나무반출</v>
          </cell>
        </row>
        <row r="88">
          <cell r="E88" t="str">
            <v>소나무반출</v>
          </cell>
        </row>
        <row r="89">
          <cell r="E89" t="str">
            <v>소나무반출</v>
          </cell>
        </row>
        <row r="90">
          <cell r="E90" t="str">
            <v>소나무반출</v>
          </cell>
        </row>
        <row r="91">
          <cell r="E91" t="str">
            <v>소나무반출</v>
          </cell>
        </row>
        <row r="92">
          <cell r="E92" t="str">
            <v>소나무반출</v>
          </cell>
        </row>
        <row r="93">
          <cell r="E93" t="str">
            <v>소나무반출</v>
          </cell>
        </row>
        <row r="94">
          <cell r="E94" t="str">
            <v>소나무반출</v>
          </cell>
        </row>
        <row r="95">
          <cell r="E95" t="str">
            <v>소나무반출</v>
          </cell>
        </row>
        <row r="96">
          <cell r="E96" t="str">
            <v>소나무반출</v>
          </cell>
        </row>
        <row r="97">
          <cell r="E97" t="str">
            <v>소나무반출</v>
          </cell>
        </row>
        <row r="98">
          <cell r="E98" t="str">
            <v>소나무반출</v>
          </cell>
        </row>
        <row r="99">
          <cell r="E99" t="str">
            <v>소나무반출</v>
          </cell>
        </row>
        <row r="100">
          <cell r="E100" t="str">
            <v>소나무반출</v>
          </cell>
        </row>
        <row r="101">
          <cell r="E101" t="str">
            <v>소나무반출</v>
          </cell>
        </row>
        <row r="102">
          <cell r="E102" t="str">
            <v>소나무반출</v>
          </cell>
        </row>
        <row r="103">
          <cell r="E103" t="str">
            <v>소나무반출</v>
          </cell>
        </row>
        <row r="104">
          <cell r="E104" t="str">
            <v>소나무반출</v>
          </cell>
        </row>
        <row r="105">
          <cell r="E105" t="str">
            <v>소나무반출</v>
          </cell>
        </row>
        <row r="106">
          <cell r="E106" t="str">
            <v>소나무반출</v>
          </cell>
        </row>
        <row r="107">
          <cell r="E107" t="str">
            <v>소나무반출</v>
          </cell>
        </row>
        <row r="108">
          <cell r="E108" t="str">
            <v>소나무반출</v>
          </cell>
        </row>
        <row r="109">
          <cell r="E109" t="str">
            <v>소나무반출</v>
          </cell>
        </row>
        <row r="110">
          <cell r="E110" t="str">
            <v>소나무반출</v>
          </cell>
        </row>
        <row r="111">
          <cell r="E111" t="str">
            <v>소나무반출</v>
          </cell>
        </row>
        <row r="112">
          <cell r="E112" t="str">
            <v>소나무반출</v>
          </cell>
        </row>
        <row r="113">
          <cell r="E113" t="str">
            <v>소나무반출</v>
          </cell>
        </row>
        <row r="114">
          <cell r="E114" t="str">
            <v>소나무반출</v>
          </cell>
        </row>
        <row r="115">
          <cell r="E115" t="str">
            <v>소나무반출</v>
          </cell>
        </row>
        <row r="116">
          <cell r="E116" t="str">
            <v>소나무반출</v>
          </cell>
        </row>
        <row r="117">
          <cell r="E117" t="str">
            <v>소나무반출</v>
          </cell>
        </row>
        <row r="118">
          <cell r="E118" t="str">
            <v>소나무반출</v>
          </cell>
        </row>
        <row r="119">
          <cell r="E119" t="str">
            <v>소나무반출</v>
          </cell>
        </row>
        <row r="120">
          <cell r="E120" t="str">
            <v>소나무반출</v>
          </cell>
        </row>
        <row r="121">
          <cell r="E121" t="str">
            <v>소나무반출</v>
          </cell>
        </row>
        <row r="122">
          <cell r="E122" t="str">
            <v>소나무반출</v>
          </cell>
        </row>
      </sheetData>
      <sheetData sheetId="11">
        <row r="3">
          <cell r="E3" t="str">
            <v>기타</v>
          </cell>
          <cell r="K3">
            <v>1</v>
          </cell>
        </row>
        <row r="4">
          <cell r="E4" t="str">
            <v>기타</v>
          </cell>
          <cell r="K4">
            <v>1</v>
          </cell>
        </row>
        <row r="5">
          <cell r="E5" t="str">
            <v>기타</v>
          </cell>
          <cell r="K5">
            <v>1</v>
          </cell>
        </row>
        <row r="6">
          <cell r="E6" t="str">
            <v>기타</v>
          </cell>
        </row>
        <row r="7">
          <cell r="E7" t="str">
            <v>기타</v>
          </cell>
        </row>
        <row r="8">
          <cell r="E8" t="str">
            <v>기타</v>
          </cell>
          <cell r="K8">
            <v>1</v>
          </cell>
        </row>
        <row r="9">
          <cell r="E9" t="str">
            <v>기타</v>
          </cell>
          <cell r="K9">
            <v>1</v>
          </cell>
        </row>
        <row r="10">
          <cell r="E10" t="str">
            <v>기타</v>
          </cell>
          <cell r="K10">
            <v>1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31"/>
  <sheetViews>
    <sheetView topLeftCell="A16" zoomScale="85" zoomScaleNormal="85" workbookViewId="0">
      <selection activeCell="A5" sqref="A5:C6"/>
    </sheetView>
  </sheetViews>
  <sheetFormatPr defaultColWidth="8.88671875" defaultRowHeight="18.75" customHeight="1"/>
  <cols>
    <col min="1" max="1" width="6.109375" style="22" customWidth="1"/>
    <col min="2" max="2" width="15.33203125" style="22" customWidth="1"/>
    <col min="3" max="3" width="17.44140625" style="46" customWidth="1"/>
    <col min="4" max="13" width="12.109375" style="22" customWidth="1"/>
    <col min="14" max="14" width="4.6640625" style="22" customWidth="1"/>
    <col min="15" max="16" width="13.33203125" style="22" customWidth="1"/>
    <col min="17" max="16384" width="8.88671875" style="22"/>
  </cols>
  <sheetData>
    <row r="1" spans="1:18" ht="29.25" customHeight="1">
      <c r="A1" s="200" t="s">
        <v>224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"/>
    </row>
    <row r="2" spans="1:18" ht="15" customHeight="1">
      <c r="A2" s="201" t="s">
        <v>5389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"/>
    </row>
    <row r="3" spans="1:18" s="23" customFormat="1" ht="27.75" customHeight="1" thickBot="1">
      <c r="A3" s="195" t="s">
        <v>225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Q3" s="24"/>
    </row>
    <row r="4" spans="1:18" s="24" customFormat="1" ht="39" customHeight="1">
      <c r="A4" s="214" t="s">
        <v>197</v>
      </c>
      <c r="B4" s="215"/>
      <c r="C4" s="216"/>
      <c r="D4" s="78" t="s">
        <v>1678</v>
      </c>
      <c r="E4" s="98" t="s">
        <v>1853</v>
      </c>
      <c r="F4" s="3" t="s">
        <v>1</v>
      </c>
      <c r="G4" s="3" t="s">
        <v>1860</v>
      </c>
      <c r="H4" s="3" t="s">
        <v>3</v>
      </c>
      <c r="I4" s="3" t="s">
        <v>1706</v>
      </c>
      <c r="J4" s="3" t="s">
        <v>4</v>
      </c>
      <c r="K4" s="3" t="s">
        <v>295</v>
      </c>
      <c r="L4" s="3" t="s">
        <v>1707</v>
      </c>
      <c r="M4" s="4" t="s">
        <v>1708</v>
      </c>
      <c r="N4" s="23"/>
      <c r="O4" s="5" t="s">
        <v>1856</v>
      </c>
      <c r="P4" s="6" t="s">
        <v>1860</v>
      </c>
    </row>
    <row r="5" spans="1:18" s="24" customFormat="1" ht="36.75" customHeight="1">
      <c r="A5" s="203" t="str">
        <f>"전체 : "&amp;SUM(D5:P5)&amp;"  ( 관제 : "&amp;SUM(D5:M5)&amp;" / 미관제 : "&amp;SUM(O5:P5)&amp;"  )"</f>
        <v>전체 : 1380  ( 관제 : 1324 / 미관제 : 56  )</v>
      </c>
      <c r="B5" s="204"/>
      <c r="C5" s="205"/>
      <c r="D5" s="25">
        <f t="array" ref="D5">COUNT(IF((연계_연계="연계")*(연계_목적=$D$4)*(연계_연계="연계"),1))-COUNT(IF((연계_구분="철거")*(연계_연계="연계")*(연계_목적=$D$4)*(연계_연계="연계"),1))</f>
        <v>570</v>
      </c>
      <c r="E5" s="25">
        <f t="array" ref="E5">COUNT(IF((연계_연계="연계")*(연계_목적=$E$4)*(연계_연계="연계"),1))-COUNT(IF((연계_구분="철거")*(연계_연계="연계")*(연계_목적=$E$4)*(연계_연계="연계"),1))</f>
        <v>51</v>
      </c>
      <c r="F5" s="26">
        <f t="array" ref="F5">COUNT(IF((연계_연계="연계")*(연계_목적=$F$4)*(연계_연계="연계"),1))-COUNT(IF((연계_구분="철거")*(연계_연계="연계")*(연계_목적=$F$4)*(연계_연계="연계"),1))</f>
        <v>217</v>
      </c>
      <c r="G5" s="26">
        <f t="array" ref="G5">COUNT(IF((연계_연계="연계")*(연계_목적=$G$4)*(연계_연계="연계"),1))-COUNT(IF((연계_구분="철거")*(연계_연계="연계")*(연계_목적=$G$4)*(연계_연계="연계"),1))</f>
        <v>0</v>
      </c>
      <c r="H5" s="26">
        <f t="array" ref="H5">COUNT(IF((연계_연계="연계")*(연계_목적=$H$4)*(연계_연계="연계"),1))-COUNT(IF((연계_구분="철거")*(연계_연계="연계")*(연계_목적=$H$4)*(연계_연계="연계"),1))</f>
        <v>22</v>
      </c>
      <c r="I5" s="26">
        <f t="array" ref="I5">COUNT(IF((연계_연계="연계")*(연계_목적=$I$4)*(연계_연계="연계"),1))-COUNT(IF((연계_구분="철거")*(연계_연계="연계")*(연계_목적=$I$4)*(연계_연계="연계"),1))</f>
        <v>0</v>
      </c>
      <c r="J5" s="26">
        <f t="array" ref="J5">COUNT(IF((연계_연계="연계")*(연계_목적=$J$4)*(연계_연계="연계"),1))-COUNT(IF((연계_구분="철거")*(연계_연계="연계")*(연계_목적=$J$4)*(연계_연계="연계"),1))</f>
        <v>77</v>
      </c>
      <c r="K5" s="26">
        <f t="array" ref="K5">COUNT(IF((연계_연계="연계")*(연계_목적=$K$4)*(연계_연계="연계"),1))-COUNT(IF((연계_구분="철거")*(연계_연계="연계")*(연계_목적=$K$4)*(연계_연계="연계"),1))</f>
        <v>68</v>
      </c>
      <c r="L5" s="26">
        <f t="array" ref="L5">COUNT(IF((연계_연계="연계")*(연계_목적=$L$4)*(연계_연계="연계"),1))-COUNT(IF((연계_구분="철거")*(연계_연계="연계")*(연계_목적=$L$4)*(연계_연계="연계"),1))</f>
        <v>76</v>
      </c>
      <c r="M5" s="27">
        <f>학교!D44</f>
        <v>243</v>
      </c>
      <c r="N5" s="23"/>
      <c r="O5" s="28">
        <f t="array" ref="O5">COUNT(IF((연계_연계="미연계")*(연계_목적=$O$4),1))-COUNT(IF((연계_구분="철거")*(연계_연계="미연계")*(연계_목적=$O$4),1))</f>
        <v>56</v>
      </c>
      <c r="P5" s="29">
        <f t="array" ref="P5">COUNT(IF((연계_연계="미연계")*(연계_목적=$P$4)*(연계_연계="연계"),1))-COUNT(IF((연계_구분="철거")*(연계_연계="미연계")*(연계_목적=$P$4)*(연계_연계="연계"),1))</f>
        <v>0</v>
      </c>
    </row>
    <row r="6" spans="1:18" ht="18.75" customHeight="1" thickBot="1">
      <c r="A6" s="206"/>
      <c r="B6" s="207"/>
      <c r="C6" s="208"/>
      <c r="D6" s="30" t="str">
        <f t="shared" ref="D6:M6" si="0">"( "&amp;SUM($D$5:$P$5/10)&amp;"% )"</f>
        <v>( 57% )</v>
      </c>
      <c r="E6" s="30" t="str">
        <f t="shared" si="0"/>
        <v>( 5.1% )</v>
      </c>
      <c r="F6" s="30" t="str">
        <f t="shared" si="0"/>
        <v>( 21.7% )</v>
      </c>
      <c r="G6" s="30" t="str">
        <f t="shared" si="0"/>
        <v>( 0% )</v>
      </c>
      <c r="H6" s="30" t="str">
        <f t="shared" si="0"/>
        <v>( 2.2% )</v>
      </c>
      <c r="I6" s="30" t="str">
        <f t="shared" si="0"/>
        <v>( 0% )</v>
      </c>
      <c r="J6" s="30" t="str">
        <f t="shared" si="0"/>
        <v>( 7.7% )</v>
      </c>
      <c r="K6" s="30" t="str">
        <f t="shared" si="0"/>
        <v>( 6.8% )</v>
      </c>
      <c r="L6" s="30" t="str">
        <f t="shared" si="0"/>
        <v>( 7.6% )</v>
      </c>
      <c r="M6" s="31" t="str">
        <f t="shared" si="0"/>
        <v>( 24.3% )</v>
      </c>
      <c r="N6" s="23"/>
      <c r="O6" s="32" t="str">
        <f>"( "&amp;SUM($D$5:$P$5/10)&amp;"% )"</f>
        <v>( 5.6% )</v>
      </c>
      <c r="P6" s="31" t="str">
        <f>"( "&amp;SUM($D$5:$P$5/10)&amp;"% )"</f>
        <v>( 0% )</v>
      </c>
      <c r="Q6" s="24"/>
      <c r="R6" s="23"/>
    </row>
    <row r="7" spans="1:18" ht="10.5" customHeight="1">
      <c r="A7" s="7"/>
      <c r="B7" s="7"/>
      <c r="C7" s="7"/>
      <c r="D7" s="33"/>
      <c r="E7" s="33"/>
      <c r="F7" s="33"/>
      <c r="G7" s="33"/>
      <c r="H7" s="33"/>
      <c r="I7" s="33"/>
      <c r="J7" s="33"/>
      <c r="K7" s="33"/>
      <c r="L7" s="33"/>
      <c r="M7" s="33"/>
      <c r="N7" s="23"/>
      <c r="O7" s="33"/>
      <c r="P7" s="33"/>
      <c r="Q7" s="24"/>
      <c r="R7" s="23"/>
    </row>
    <row r="8" spans="1:18" ht="18.75" customHeight="1">
      <c r="A8" s="220" t="s">
        <v>1709</v>
      </c>
      <c r="B8" s="221"/>
      <c r="C8" s="222"/>
      <c r="D8" s="209" t="s">
        <v>1710</v>
      </c>
      <c r="E8" s="209"/>
      <c r="F8" s="209"/>
      <c r="G8" s="34" t="s">
        <v>1711</v>
      </c>
      <c r="H8" s="209" t="s">
        <v>1712</v>
      </c>
      <c r="I8" s="209"/>
      <c r="J8" s="217" t="s">
        <v>1713</v>
      </c>
      <c r="K8" s="217"/>
      <c r="L8" s="35" t="s">
        <v>1714</v>
      </c>
      <c r="M8" s="36" t="s">
        <v>1715</v>
      </c>
      <c r="N8" s="23"/>
      <c r="O8" s="37" t="s">
        <v>1716</v>
      </c>
      <c r="P8" s="38" t="s">
        <v>1711</v>
      </c>
      <c r="Q8" s="24"/>
      <c r="R8" s="23"/>
    </row>
    <row r="9" spans="1:18" ht="18.75" customHeight="1">
      <c r="A9" s="223"/>
      <c r="B9" s="224"/>
      <c r="C9" s="225"/>
      <c r="D9" s="202">
        <f>SUM(D5:F5)</f>
        <v>838</v>
      </c>
      <c r="E9" s="202"/>
      <c r="F9" s="202"/>
      <c r="G9" s="39">
        <f>SUM(G5)</f>
        <v>0</v>
      </c>
      <c r="H9" s="202">
        <f>SUM(H5:I5)</f>
        <v>22</v>
      </c>
      <c r="I9" s="202"/>
      <c r="J9" s="202">
        <f>SUM(J5:K5)</f>
        <v>145</v>
      </c>
      <c r="K9" s="202"/>
      <c r="L9" s="39">
        <f>SUM(L5)</f>
        <v>76</v>
      </c>
      <c r="M9" s="39">
        <f>SUM(M5)</f>
        <v>243</v>
      </c>
      <c r="N9" s="23"/>
      <c r="O9" s="39">
        <f>SUM(O5)</f>
        <v>56</v>
      </c>
      <c r="P9" s="39">
        <f>SUM(P5)</f>
        <v>0</v>
      </c>
      <c r="Q9" s="24"/>
      <c r="R9" s="23"/>
    </row>
    <row r="10" spans="1:18" ht="18.75" customHeight="1">
      <c r="A10" s="8"/>
      <c r="B10" s="8"/>
      <c r="C10" s="8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23"/>
      <c r="O10" s="40"/>
      <c r="P10" s="40"/>
      <c r="Q10" s="24"/>
      <c r="R10" s="23"/>
    </row>
    <row r="11" spans="1:18" s="23" customFormat="1" ht="30" customHeight="1">
      <c r="A11" s="195" t="s">
        <v>1717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Q11" s="24"/>
    </row>
    <row r="12" spans="1:18" s="24" customFormat="1" ht="25.5" customHeight="1">
      <c r="A12" s="194" t="s">
        <v>1718</v>
      </c>
      <c r="B12" s="194"/>
      <c r="C12" s="194"/>
      <c r="D12" s="9" t="str">
        <f t="shared" ref="D12:M12" si="1">D4</f>
        <v>방범</v>
      </c>
      <c r="E12" s="9" t="str">
        <f t="shared" ref="E12" si="2">E4</f>
        <v>저속차번</v>
      </c>
      <c r="F12" s="9" t="str">
        <f t="shared" si="1"/>
        <v>어린이보호</v>
      </c>
      <c r="G12" s="9" t="str">
        <f t="shared" si="1"/>
        <v>쓰레기</v>
      </c>
      <c r="H12" s="9" t="str">
        <f t="shared" si="1"/>
        <v>시설물관리</v>
      </c>
      <c r="I12" s="9" t="str">
        <f t="shared" si="1"/>
        <v>문화재</v>
      </c>
      <c r="J12" s="9" t="str">
        <f t="shared" si="1"/>
        <v>재난재해</v>
      </c>
      <c r="K12" s="9" t="str">
        <f t="shared" si="1"/>
        <v>해수욕장</v>
      </c>
      <c r="L12" s="9" t="str">
        <f t="shared" si="1"/>
        <v>주정차단속</v>
      </c>
      <c r="M12" s="9" t="str">
        <f t="shared" si="1"/>
        <v>학교연계</v>
      </c>
      <c r="N12" s="23"/>
      <c r="O12" s="9" t="str">
        <f>O4</f>
        <v>교통정보</v>
      </c>
      <c r="P12" s="9" t="str">
        <f>P4</f>
        <v>쓰레기</v>
      </c>
    </row>
    <row r="13" spans="1:18" s="24" customFormat="1" ht="25.5" customHeight="1">
      <c r="A13" s="196" t="s">
        <v>1719</v>
      </c>
      <c r="B13" s="197"/>
      <c r="C13" s="10" t="str">
        <f>SUM(C14:C25)&amp;" ("&amp;SUM(C14:C23)&amp;")"</f>
        <v>1380 (942)</v>
      </c>
      <c r="D13" s="10">
        <f t="shared" ref="D13:M13" si="3">SUM(D14:D25)</f>
        <v>570</v>
      </c>
      <c r="E13" s="10">
        <f t="shared" ref="E13" si="4">SUM(E14:E25)</f>
        <v>51</v>
      </c>
      <c r="F13" s="10">
        <f t="shared" si="3"/>
        <v>217</v>
      </c>
      <c r="G13" s="10">
        <f t="shared" si="3"/>
        <v>0</v>
      </c>
      <c r="H13" s="10">
        <f t="shared" si="3"/>
        <v>22</v>
      </c>
      <c r="I13" s="10">
        <f>SUM(I14:I25)</f>
        <v>0</v>
      </c>
      <c r="J13" s="10">
        <f t="shared" si="3"/>
        <v>77</v>
      </c>
      <c r="K13" s="10">
        <f>SUM(K14:K25)</f>
        <v>68</v>
      </c>
      <c r="L13" s="10">
        <f t="shared" si="3"/>
        <v>76</v>
      </c>
      <c r="M13" s="10">
        <f t="shared" si="3"/>
        <v>243</v>
      </c>
      <c r="N13" s="23"/>
      <c r="O13" s="10">
        <f>SUM(O14:O25)</f>
        <v>56</v>
      </c>
      <c r="P13" s="10">
        <f>SUM(P14:P25)</f>
        <v>0</v>
      </c>
    </row>
    <row r="14" spans="1:18" s="42" customFormat="1" ht="25.5" customHeight="1">
      <c r="A14" s="191" t="s">
        <v>1720</v>
      </c>
      <c r="B14" s="192"/>
      <c r="C14" s="11">
        <f>SUM(D14:P14)</f>
        <v>0</v>
      </c>
      <c r="D14" s="41">
        <f t="array" ref="D14">COUNT(IF((연계_연계="연계")*(연계_목적=$D$4)*(연계_년도&lt;=2010),1))-COUNT(IF((연계_구분="철거")*(연계_연계="연계")*(연계_목적=$D$4)*(연계_년도&lt;=2010),1))</f>
        <v>0</v>
      </c>
      <c r="E14" s="41">
        <f t="array" ref="E14">COUNT(IF((연계_연계="연계")*(연계_목적=$E$4)*(연계_년도&lt;=2010),1))-COUNT(IF((연계_구분="철거")*(연계_연계="연계")*(연계_목적=$E$4)*(연계_년도&lt;=2010),1))</f>
        <v>0</v>
      </c>
      <c r="F14" s="41">
        <f t="array" ref="F14">COUNT(IF((연계_연계="연계")*(연계_목적=$F$4)*(연계_년도&lt;=2010),1))-COUNT(IF((연계_구분="철거")*(연계_연계="연계")*(연계_목적=$F$4)*(연계_년도&lt;=2010),1))</f>
        <v>0</v>
      </c>
      <c r="G14" s="41">
        <f t="array" ref="G14">COUNT(IF((연계_연계="연계")*(연계_목적=$G$4)*(연계_년도&lt;=2010),1))-COUNT(IF((연계_구분="철거")*(연계_연계="연계")*(연계_목적=$G$4)*(연계_년도&lt;=2010),1))</f>
        <v>0</v>
      </c>
      <c r="H14" s="41">
        <f t="array" ref="H14">COUNT(IF((연계_연계="연계")*(연계_목적=$H$4)*(연계_년도&lt;=2010),1))-COUNT(IF((연계_구분="철거")*(연계_연계="연계")*(연계_목적=$H$4)*(연계_년도&lt;=2010),1))</f>
        <v>0</v>
      </c>
      <c r="I14" s="41">
        <f t="array" ref="I14">COUNT(IF((연계_연계="연계")*(연계_목적=$I$4)*(연계_년도&lt;=2010),1))-COUNT(IF((연계_구분="철거")*(연계_연계="연계")*(연계_목적=$I$4)*(연계_년도&lt;=2010),1))</f>
        <v>0</v>
      </c>
      <c r="J14" s="41">
        <f t="array" ref="J14">COUNT(IF((연계_연계="연계")*(연계_목적=$J$4)*(연계_년도&lt;=2010),1))-COUNT(IF((연계_구분="철거")*(연계_연계="연계")*(연계_목적=$J$4)*(연계_년도&lt;=2010),1))</f>
        <v>0</v>
      </c>
      <c r="K14" s="41">
        <f t="array" ref="K14">COUNT(IF((연계_연계="연계")*(연계_목적=$K$4)*(연계_년도&lt;=2010),1))-COUNT(IF((연계_구분="철거")*(연계_연계="연계")*(연계_목적=$K$4)*(연계_년도&lt;=2010),1))</f>
        <v>0</v>
      </c>
      <c r="L14" s="41">
        <f t="array" ref="L14">COUNT(IF((연계_연계="연계")*(연계_목적=$L$4)*(연계_년도&lt;=2010),1))-COUNT(IF((연계_구분="철거")*(연계_연계="연계")*(연계_목적=$L$4)*(연계_년도&lt;=2010),1))</f>
        <v>0</v>
      </c>
      <c r="M14" s="41">
        <f t="array" ref="M14">COUNT(IF((연계_연계="연계")*(연계_목적=$M$4)*(연계_년도&lt;=2010),1))-COUNT(IF((연계_연계="연계")*(연계_목적=$M$4)*(연계_년도&lt;=2010),1))</f>
        <v>0</v>
      </c>
      <c r="N14" s="23"/>
      <c r="O14" s="41">
        <f t="array" ref="O14">COUNT(IF((연계_연계="미연계")*(연계_목적=$O$4)*(연계_년도&lt;=2010),1))-COUNT(IF((연계_구분="철거")*(연계_연계="미연계")*(연계_목적=$O$4)*(연계_년도&lt;=2010),1))</f>
        <v>0</v>
      </c>
      <c r="P14" s="41">
        <f t="array" ref="P14">COUNT(IF((연계_연계="미연계")*(연계_목적=$P$4)*(연계_년도&lt;=2010),1))-COUNT(IF((연계_구분="철거")*(연계_연계="미연계")*(연계_목적=$G$4)*(연계_년도&lt;=2010),1))</f>
        <v>0</v>
      </c>
    </row>
    <row r="15" spans="1:18" s="42" customFormat="1" ht="25.5" customHeight="1">
      <c r="A15" s="198">
        <v>2011</v>
      </c>
      <c r="B15" s="199"/>
      <c r="C15" s="11">
        <f t="shared" ref="C15:C23" si="5">SUM(D15:P15)</f>
        <v>53</v>
      </c>
      <c r="D15" s="41">
        <f t="array" ref="D15">COUNT(IF((연계_연계="연계")*(연계_목적=$D$4)*(연계_년도=A15),1))-COUNT(IF((연계_구분="철거")*(연계_연계="연계")*(연계_목적=$D$4)*(연계_년도=A15),1))</f>
        <v>53</v>
      </c>
      <c r="E15" s="41">
        <f t="array" ref="E15">COUNT(IF((연계_연계="연계")*(연계_목적=$E$4)*(연계_년도=$A15),1))-COUNT(IF((연계_구분="철거")*(연계_연계="연계")*(연계_목적=$E$4)*(연계_년도=$A15),1))</f>
        <v>0</v>
      </c>
      <c r="F15" s="41">
        <f t="array" ref="F15">COUNT(IF((연계_연계="연계")*(연계_목적=$F$4)*(연계_년도=$A15),1))-COUNT(IF((연계_구분="철거")*(연계_연계="연계")*(연계_목적=$F$4)*(연계_년도=$A15),1))</f>
        <v>0</v>
      </c>
      <c r="G15" s="41">
        <f t="array" ref="G15">COUNT(IF((연계_연계="연계")*(연계_목적=$G$4)*(연계_년도=$A15),1))-COUNT(IF((연계_구분="철거")*(연계_연계="연계")*(연계_목적=$G$4)*(연계_년도=$A15),1))</f>
        <v>0</v>
      </c>
      <c r="H15" s="41">
        <f t="array" ref="H15">COUNT(IF((연계_연계="연계")*(연계_목적=$H$4)*(연계_년도=$A15),1))-COUNT(IF((연계_구분="철거")*(연계_연계="연계")*(연계_목적=$H$4)*(연계_년도=$A15),1))</f>
        <v>0</v>
      </c>
      <c r="I15" s="41">
        <f t="array" ref="I15">COUNT(IF((연계_연계="연계")*(연계_목적=$I$4)*(연계_년도=$A15),1))-COUNT(IF((연계_구분="철거")*(연계_연계="연계")*(연계_목적=$I$4)*(연계_년도=$A15),1))</f>
        <v>0</v>
      </c>
      <c r="J15" s="41">
        <f t="array" ref="J15">COUNT(IF((연계_연계="연계")*(연계_목적=$J$4)*(연계_년도=$A15),1))-COUNT(IF((연계_구분="철거")*(연계_연계="연계")*(연계_목적=$J$4)*(연계_년도=$A15),1))</f>
        <v>0</v>
      </c>
      <c r="K15" s="41">
        <f t="array" ref="K15">COUNT(IF((연계_연계="연계")*(연계_목적=$K$4)*(연계_년도=$A15),1))-COUNT(IF((연계_구분="철거")*(연계_연계="연계")*(연계_목적=$K$4)*(연계_년도=$A15),1))</f>
        <v>0</v>
      </c>
      <c r="L15" s="41">
        <f t="array" ref="L15">COUNT(IF((연계_연계="연계")*(연계_목적=$L$4)*(연계_년도=$A15),1))-COUNT(IF((연계_구분="철거")*(연계_연계="연계")*(연계_목적=$L$4)*(연계_년도=$A15),1))</f>
        <v>0</v>
      </c>
      <c r="M15" s="41">
        <f t="array" ref="M15">COUNT(IF((연계_연계="연계")*(연계_목적=$M$4)*(연계_년도=$A15),1))-COUNT(IF((연계_연계="연계")*(연계_목적=$M$4)*(연계_년도=$A15),1))</f>
        <v>0</v>
      </c>
      <c r="N15" s="23"/>
      <c r="O15" s="41">
        <f t="array" ref="O15">COUNT(IF((연계_연계="미연계")*(연계_목적=$O$4)*(연계_년도=$A15),1))-COUNT(IF((연계_구분="철거")*(연계_연계="미연계")*(연계_목적=$O$4)*(연계_년도=$A15),1))</f>
        <v>0</v>
      </c>
      <c r="P15" s="41">
        <f t="array" ref="P15">COUNT(IF((연계_연계="미연계")*(연계_목적=$P$4)*(연계_년도=$A15),1))-COUNT(IF((연계_구분="철거")*(연계_연계="미연계")*(연계_목적=$G$4)*(연계_년도=$A15),1))</f>
        <v>0</v>
      </c>
    </row>
    <row r="16" spans="1:18" s="42" customFormat="1" ht="25.5" customHeight="1">
      <c r="A16" s="198">
        <v>2012</v>
      </c>
      <c r="B16" s="199"/>
      <c r="C16" s="11">
        <f t="shared" si="5"/>
        <v>13</v>
      </c>
      <c r="D16" s="41">
        <f t="array" ref="D16">COUNT(IF((연계_연계="연계")*(연계_목적=$D$4)*(연계_년도=A16),1))-COUNT(IF((연계_구분="철거")*(연계_목적=$D$4)*(연계_년도=A16),1))</f>
        <v>0</v>
      </c>
      <c r="E16" s="41">
        <f t="array" ref="E16">COUNT(IF((연계_연계="연계")*(연계_목적=$E$4)*(연계_년도=$A16),1))-COUNT(IF((연계_구분="철거")*(연계_연계="연계")*(연계_목적=$E$4)*(연계_년도=$A16),1))</f>
        <v>0</v>
      </c>
      <c r="F16" s="41">
        <f t="array" ref="F16">COUNT(IF((연계_연계="연계")*(연계_목적=$F$4)*(연계_년도=$A16),1))-COUNT(IF((연계_구분="철거")*(연계_연계="연계")*(연계_목적=$F$4)*(연계_년도=$A16),1))</f>
        <v>0</v>
      </c>
      <c r="G16" s="41">
        <f t="array" ref="G16">COUNT(IF((연계_연계="연계")*(연계_목적=$G$4)*(연계_년도=$A16),1))-COUNT(IF((연계_구분="철거")*(연계_연계="연계")*(연계_목적=$G$4)*(연계_년도=$A16),1))</f>
        <v>0</v>
      </c>
      <c r="H16" s="41">
        <f t="array" ref="H16">COUNT(IF((연계_연계="연계")*(연계_목적=$H$4)*(연계_년도=$A16),1))-COUNT(IF((연계_구분="철거")*(연계_연계="연계")*(연계_목적=$H$4)*(연계_년도=$A16),1))</f>
        <v>0</v>
      </c>
      <c r="I16" s="41">
        <f t="array" ref="I16">COUNT(IF((연계_연계="연계")*(연계_목적=$I$4)*(연계_년도=$A16),1))-COUNT(IF((연계_구분="철거")*(연계_연계="연계")*(연계_목적=$I$4)*(연계_년도=$A16),1))</f>
        <v>0</v>
      </c>
      <c r="J16" s="41">
        <f t="array" ref="J16">COUNT(IF((연계_연계="연계")*(연계_목적=$J$4)*(연계_년도=$A16),1))-COUNT(IF((연계_구분="철거")*(연계_연계="연계")*(연계_목적=$J$4)*(연계_년도=$A16),1))</f>
        <v>0</v>
      </c>
      <c r="K16" s="41">
        <f t="array" ref="K16">COUNT(IF((연계_연계="연계")*(연계_목적=$K$4)*(연계_년도=$A16),1))-COUNT(IF((연계_구분="철거")*(연계_연계="연계")*(연계_목적=$K$4)*(연계_년도=$A16),1))</f>
        <v>0</v>
      </c>
      <c r="L16" s="41">
        <f t="array" ref="L16">COUNT(IF((연계_연계="연계")*(연계_목적=$L$4)*(연계_년도=$A16),1))-COUNT(IF((연계_구분="철거")*(연계_연계="연계")*(연계_목적=$L$4)*(연계_년도=$A16),1))</f>
        <v>13</v>
      </c>
      <c r="M16" s="41">
        <f t="array" ref="M16">COUNT(IF((연계_연계="연계")*(연계_목적=$M$4)*(연계_년도=$A16),1))-COUNT(IF((연계_연계="연계")*(연계_목적=$M$4)*(연계_년도=$A16),1))</f>
        <v>0</v>
      </c>
      <c r="N16" s="23"/>
      <c r="O16" s="41">
        <f t="array" ref="O16">COUNT(IF((연계_연계="미연계")*(연계_목적=$O$4)*(연계_년도=$A16),1))-COUNT(IF((연계_구분="철거")*(연계_연계="미연계")*(연계_목적=$O$4)*(연계_년도=$A16),1))</f>
        <v>0</v>
      </c>
      <c r="P16" s="41">
        <f t="array" ref="P16">COUNT(IF((연계_연계="미연계")*(연계_목적=$P$4)*(연계_년도=$A16),1))-COUNT(IF((연계_구분="철거")*(연계_연계="미연계")*(연계_목적=$G$4)*(연계_년도=$A16),1))</f>
        <v>0</v>
      </c>
    </row>
    <row r="17" spans="1:16" s="42" customFormat="1" ht="25.5" customHeight="1">
      <c r="A17" s="198">
        <v>2013</v>
      </c>
      <c r="B17" s="199"/>
      <c r="C17" s="11">
        <f t="shared" si="5"/>
        <v>54</v>
      </c>
      <c r="D17" s="41">
        <f t="array" ref="D17">COUNT(IF((연계_연계="연계")*(연계_목적=$D$4)*(연계_년도=A17),1))-COUNT(IF((연계_구분="철거")*(연계_목적=$D$4)*(연계_년도=A17),1))</f>
        <v>10</v>
      </c>
      <c r="E17" s="41">
        <f t="array" ref="E17">COUNT(IF((연계_연계="연계")*(연계_목적=$E$4)*(연계_년도=$A17),1))-COUNT(IF((연계_구분="철거")*(연계_연계="연계")*(연계_목적=$E$4)*(연계_년도=$A17),1))</f>
        <v>0</v>
      </c>
      <c r="F17" s="41">
        <f t="array" ref="F17">COUNT(IF((연계_연계="연계")*(연계_목적=$F$4)*(연계_년도=$A17),1))-COUNT(IF((연계_구분="철거")*(연계_연계="연계")*(연계_목적=$F$4)*(연계_년도=$A17),1))</f>
        <v>3</v>
      </c>
      <c r="G17" s="41">
        <f t="array" ref="G17">COUNT(IF((연계_연계="연계")*(연계_목적=$G$4)*(연계_년도=$A17),1))-COUNT(IF((연계_구분="철거")*(연계_연계="연계")*(연계_목적=$G$4)*(연계_년도=$A17),1))</f>
        <v>0</v>
      </c>
      <c r="H17" s="41">
        <f t="array" ref="H17">COUNT(IF((연계_연계="연계")*(연계_목적=$H$4)*(연계_년도=$A17),1))-COUNT(IF((연계_구분="철거")*(연계_연계="연계")*(연계_목적=$H$4)*(연계_년도=$A17),1))</f>
        <v>6</v>
      </c>
      <c r="I17" s="41">
        <f t="array" ref="I17">COUNT(IF((연계_연계="연계")*(연계_목적=$I$4)*(연계_년도=$A17),1))-COUNT(IF((연계_구분="철거")*(연계_연계="연계")*(연계_목적=$I$4)*(연계_년도=$A17),1))</f>
        <v>0</v>
      </c>
      <c r="J17" s="41">
        <f t="array" ref="J17">COUNT(IF((연계_연계="연계")*(연계_목적=$J$4)*(연계_년도=$A17),1))-COUNT(IF((연계_구분="철거")*(연계_연계="연계")*(연계_목적=$J$4)*(연계_년도=$A17),1))</f>
        <v>28</v>
      </c>
      <c r="K17" s="41">
        <f t="array" ref="K17">COUNT(IF((연계_연계="연계")*(연계_목적=$K$4)*(연계_년도=$A17),1))-COUNT(IF((연계_구분="철거")*(연계_연계="연계")*(연계_목적=$K$4)*(연계_년도=$A17),1))</f>
        <v>0</v>
      </c>
      <c r="L17" s="41">
        <f t="array" ref="L17">COUNT(IF((연계_연계="연계")*(연계_목적=$L$4)*(연계_년도=$A17),1))-COUNT(IF((연계_구분="철거")*(연계_연계="연계")*(연계_목적=$L$4)*(연계_년도=$A17),1))</f>
        <v>7</v>
      </c>
      <c r="M17" s="41">
        <f t="array" ref="M17">COUNT(IF((연계_연계="연계")*(연계_목적=$M$4)*(연계_년도=$A17),1))-COUNT(IF((연계_연계="연계")*(연계_목적=$M$4)*(연계_년도=$A17),1))</f>
        <v>0</v>
      </c>
      <c r="N17" s="23"/>
      <c r="O17" s="41">
        <f t="array" ref="O17">COUNT(IF((연계_연계="미연계")*(연계_목적=$O$4)*(연계_년도=$A17),1))-COUNT(IF((연계_구분="철거")*(연계_연계="미연계")*(연계_목적=$O$4)*(연계_년도=$A17),1))</f>
        <v>0</v>
      </c>
      <c r="P17" s="41">
        <f t="array" ref="P17">COUNT(IF((연계_연계="미연계")*(연계_목적=$P$4)*(연계_년도=$A17),1))-COUNT(IF((연계_구분="철거")*(연계_연계="미연계")*(연계_목적=$G$4)*(연계_년도=$A17),1))</f>
        <v>0</v>
      </c>
    </row>
    <row r="18" spans="1:16" s="42" customFormat="1" ht="25.5" customHeight="1">
      <c r="A18" s="198">
        <v>2014</v>
      </c>
      <c r="B18" s="199"/>
      <c r="C18" s="11">
        <f t="shared" si="5"/>
        <v>54</v>
      </c>
      <c r="D18" s="41">
        <f t="array" ref="D18">COUNT(IF((연계_연계="연계")*(연계_목적=$D$4)*(연계_년도=A18),1))-COUNT(IF((연계_구분="철거")*(연계_목적=$D$4)*(연계_년도=A18),1))</f>
        <v>50</v>
      </c>
      <c r="E18" s="41">
        <f t="array" ref="E18">COUNT(IF((연계_연계="연계")*(연계_목적=$E$4)*(연계_년도=$A18),1))-COUNT(IF((연계_구분="철거")*(연계_연계="연계")*(연계_목적=$E$4)*(연계_년도=$A18),1))</f>
        <v>0</v>
      </c>
      <c r="F18" s="41">
        <f t="array" ref="F18">COUNT(IF((연계_연계="연계")*(연계_목적=$F$4)*(연계_년도=$A18),1))-COUNT(IF((연계_구분="철거")*(연계_연계="연계")*(연계_목적=$F$4)*(연계_년도=$A18),1))</f>
        <v>4</v>
      </c>
      <c r="G18" s="41">
        <f t="array" ref="G18">COUNT(IF((연계_연계="연계")*(연계_목적=$G$4)*(연계_년도=$A18),1))-COUNT(IF((연계_구분="철거")*(연계_연계="연계")*(연계_목적=$G$4)*(연계_년도=$A18),1))</f>
        <v>0</v>
      </c>
      <c r="H18" s="41">
        <f t="array" ref="H18">COUNT(IF((연계_연계="연계")*(연계_목적=$H$4)*(연계_년도=$A18),1))-COUNT(IF((연계_구분="철거")*(연계_연계="연계")*(연계_목적=$H$4)*(연계_년도=$A18),1))</f>
        <v>0</v>
      </c>
      <c r="I18" s="41">
        <f t="array" ref="I18">COUNT(IF((연계_연계="연계")*(연계_목적=$I$4)*(연계_년도=$A18),1))-COUNT(IF((연계_구분="철거")*(연계_연계="연계")*(연계_목적=$I$4)*(연계_년도=$A18),1))</f>
        <v>0</v>
      </c>
      <c r="J18" s="41">
        <f t="array" ref="J18">COUNT(IF((연계_연계="연계")*(연계_목적=$J$4)*(연계_년도=$A18),1))-COUNT(IF((연계_구분="철거")*(연계_연계="연계")*(연계_목적=$J$4)*(연계_년도=$A18),1))</f>
        <v>0</v>
      </c>
      <c r="K18" s="41">
        <f t="array" ref="K18">COUNT(IF((연계_연계="연계")*(연계_목적=$K$4)*(연계_년도=$A18),1))-COUNT(IF((연계_구분="철거")*(연계_연계="연계")*(연계_목적=$K$4)*(연계_년도=$A18),1))</f>
        <v>0</v>
      </c>
      <c r="L18" s="41">
        <f t="array" ref="L18">COUNT(IF((연계_연계="연계")*(연계_목적=$L$4)*(연계_년도=$A18),1))-COUNT(IF((연계_구분="철거")*(연계_연계="연계")*(연계_목적=$L$4)*(연계_년도=$A18),1))</f>
        <v>0</v>
      </c>
      <c r="M18" s="41">
        <f t="array" ref="M18">COUNT(IF((연계_연계="연계")*(연계_목적=$M$4)*(연계_년도=$A18),1))-COUNT(IF((연계_연계="연계")*(연계_목적=$M$4)*(연계_년도=$A18),1))</f>
        <v>0</v>
      </c>
      <c r="N18" s="23"/>
      <c r="O18" s="41">
        <f t="array" ref="O18">COUNT(IF((연계_연계="미연계")*(연계_목적=$O$4)*(연계_년도=$A18),1))-COUNT(IF((연계_구분="철거")*(연계_연계="미연계")*(연계_목적=$O$4)*(연계_년도=$A18),1))</f>
        <v>0</v>
      </c>
      <c r="P18" s="41">
        <f t="array" ref="P18">COUNT(IF((연계_연계="미연계")*(연계_목적=$P$4)*(연계_년도=$A18),1))-COUNT(IF((연계_구분="철거")*(연계_연계="미연계")*(연계_목적=$G$4)*(연계_년도=$A18),1))</f>
        <v>0</v>
      </c>
    </row>
    <row r="19" spans="1:16" s="42" customFormat="1" ht="25.5" customHeight="1">
      <c r="A19" s="198">
        <v>2015</v>
      </c>
      <c r="B19" s="199"/>
      <c r="C19" s="11">
        <f t="shared" si="5"/>
        <v>72</v>
      </c>
      <c r="D19" s="41">
        <f t="array" ref="D19">COUNT(IF((연계_연계="연계")*(연계_목적=$D$4)*(연계_년도=A19),1))-COUNT(IF((연계_구분="철거")*(연계_목적=$D$4)*(연계_년도=A19),1))</f>
        <v>28</v>
      </c>
      <c r="E19" s="41">
        <f t="array" ref="E19">COUNT(IF((연계_연계="연계")*(연계_목적=$E$4)*(연계_년도=$A19),1))-COUNT(IF((연계_구분="철거")*(연계_연계="연계")*(연계_목적=$E$4)*(연계_년도=$A19),1))</f>
        <v>0</v>
      </c>
      <c r="F19" s="41">
        <f t="array" ref="F19">COUNT(IF((연계_연계="연계")*(연계_목적=$F$4)*(연계_년도=$A19),1))-COUNT(IF((연계_구분="철거")*(연계_연계="연계")*(연계_목적=$F$4)*(연계_년도=$A19),1))</f>
        <v>27</v>
      </c>
      <c r="G19" s="41">
        <f t="array" ref="G19">COUNT(IF((연계_연계="연계")*(연계_목적=$G$4)*(연계_년도=$A19),1))-COUNT(IF((연계_구분="철거")*(연계_연계="연계")*(연계_목적=$G$4)*(연계_년도=$A19),1))</f>
        <v>0</v>
      </c>
      <c r="H19" s="41">
        <f t="array" ref="H19">COUNT(IF((연계_연계="연계")*(연계_목적=$H$4)*(연계_년도=$A19),1))-COUNT(IF((연계_구분="철거")*(연계_연계="연계")*(연계_목적=$H$4)*(연계_년도=$A19),1))</f>
        <v>2</v>
      </c>
      <c r="I19" s="41">
        <f t="array" ref="I19">COUNT(IF((연계_연계="연계")*(연계_목적=$I$4)*(연계_년도=$A19),1))-COUNT(IF((연계_구분="철거")*(연계_연계="연계")*(연계_목적=$I$4)*(연계_년도=$A19),1))</f>
        <v>0</v>
      </c>
      <c r="J19" s="41">
        <f t="array" ref="J19">COUNT(IF((연계_연계="연계")*(연계_목적=$J$4)*(연계_년도=$A19),1))-COUNT(IF((연계_구분="철거")*(연계_연계="연계")*(연계_목적=$J$4)*(연계_년도=$A19),1))</f>
        <v>0</v>
      </c>
      <c r="K19" s="41">
        <f t="array" ref="K19">COUNT(IF((연계_연계="연계")*(연계_목적=$K$4)*(연계_년도=$A19),1))-COUNT(IF((연계_구분="철거")*(연계_연계="연계")*(연계_목적=$K$4)*(연계_년도=$A19),1))</f>
        <v>0</v>
      </c>
      <c r="L19" s="41">
        <f t="array" ref="L19">COUNT(IF((연계_연계="연계")*(연계_목적=$L$4)*(연계_년도=$A19),1))-COUNT(IF((연계_구분="철거")*(연계_연계="연계")*(연계_목적=$L$4)*(연계_년도=$A19),1))</f>
        <v>0</v>
      </c>
      <c r="M19" s="41">
        <f t="array" ref="M19">COUNT(IF((연계_연계="연계")*(연계_목적=$M$4)*(연계_년도=$A19),1))-COUNT(IF((연계_연계="연계")*(연계_목적=$M$4)*(연계_년도=$A19),1))</f>
        <v>0</v>
      </c>
      <c r="N19" s="23"/>
      <c r="O19" s="41">
        <f t="array" ref="O19">COUNT(IF((연계_연계="미연계")*(연계_목적=$O$4)*(연계_년도=$A19),1))-COUNT(IF((연계_구분="철거")*(연계_연계="미연계")*(연계_목적=$O$4)*(연계_년도=$A19),1))</f>
        <v>15</v>
      </c>
      <c r="P19" s="41">
        <f t="array" ref="P19">COUNT(IF((연계_연계="미연계")*(연계_목적=$P$4)*(연계_년도=$A19),1))-COUNT(IF((연계_연계="미연계")*(연계_목적=$G$4)*(연계_년도=$A19),1))</f>
        <v>0</v>
      </c>
    </row>
    <row r="20" spans="1:16" s="42" customFormat="1" ht="25.5" customHeight="1">
      <c r="A20" s="198">
        <v>2016</v>
      </c>
      <c r="B20" s="199"/>
      <c r="C20" s="11">
        <f t="shared" si="5"/>
        <v>214</v>
      </c>
      <c r="D20" s="41">
        <f t="array" ref="D20">COUNT(IF((연계_연계="연계")*(연계_목적=$D$4)*(연계_년도=A20),1))-COUNT(IF((연계_구분="철거")*(연계_연계="연계")*(연계_목적=$D$4)*(연계_년도=A20),1))</f>
        <v>87</v>
      </c>
      <c r="E20" s="41">
        <f t="array" ref="E20">COUNT(IF((연계_연계="연계")*(연계_목적=$E$4)*(연계_년도=$A20),1))-COUNT(IF((연계_구분="철거")*(연계_연계="연계")*(연계_목적=$E$4)*(연계_년도=$A20),1))</f>
        <v>9</v>
      </c>
      <c r="F20" s="41">
        <f t="array" ref="F20">COUNT(IF((연계_연계="연계")*(연계_목적=$F$4)*(연계_년도=$A20),1))-COUNT(IF((연계_구분="철거")*(연계_연계="연계")*(연계_목적=$F$4)*(연계_년도=$A20),1))</f>
        <v>7</v>
      </c>
      <c r="G20" s="41">
        <f t="array" ref="G20">COUNT(IF((연계_연계="연계")*(연계_목적=$G$4)*(연계_년도=$A20),1))-COUNT(IF((연계_구분="철거")*(연계_연계="연계")*(연계_목적=$G$4)*(연계_년도=$A20),1))</f>
        <v>0</v>
      </c>
      <c r="H20" s="41">
        <f t="array" ref="H20">COUNT(IF((연계_연계="연계")*(연계_목적=$H$4)*(연계_년도=$A20),1))-COUNT(IF((연계_구분="철거")*(연계_연계="연계")*(연계_목적=$H$4)*(연계_년도=$A20),1))</f>
        <v>0</v>
      </c>
      <c r="I20" s="41">
        <f t="array" ref="I20">COUNT(IF((연계_연계="연계")*(연계_목적=$I$4)*(연계_년도=$A20),1))-COUNT(IF((연계_구분="철거")*(연계_연계="연계")*(연계_목적=$I$4)*(연계_년도=$A20),1))</f>
        <v>0</v>
      </c>
      <c r="J20" s="41">
        <f t="array" ref="J20">COUNT(IF((연계_연계="연계")*(연계_목적=$J$4)*(연계_년도=$A20),1))-COUNT(IF((연계_구분="철거")*(연계_연계="연계")*(연계_목적=$J$4)*(연계_년도=$A20),1))</f>
        <v>29</v>
      </c>
      <c r="K20" s="41">
        <f t="array" ref="K20">COUNT(IF((연계_연계="연계")*(연계_목적=$K$4)*(연계_년도=$A20),1))-COUNT(IF((연계_구분="철거")*(연계_연계="연계")*(연계_목적=$K$4)*(연계_년도=$A20),1))</f>
        <v>68</v>
      </c>
      <c r="L20" s="41">
        <f t="array" ref="L20">COUNT(IF((연계_연계="연계")*(연계_목적=$L$4)*(연계_년도=$A20),1))-COUNT(IF((연계_구분="철거")*(연계_연계="연계")*(연계_목적=$L$4)*(연계_년도=$A20),1))</f>
        <v>0</v>
      </c>
      <c r="M20" s="41">
        <f t="array" ref="M20">COUNT(IF((연계_연계="연계")*(연계_목적=$M$4)*(연계_년도=$A20),1))-COUNT(IF((연계_연계="연계")*(연계_목적=$M$4)*(연계_년도=$A20),1))</f>
        <v>0</v>
      </c>
      <c r="N20" s="23"/>
      <c r="O20" s="41">
        <f t="array" ref="O20">COUNT(IF((연계_연계="미연계")*(연계_목적=$O$4)*(연계_년도=$A20),1))-COUNT(IF((연계_구분="철거")*(연계_연계="미연계")*(연계_목적=$O$4)*(연계_년도=$A20),1))</f>
        <v>14</v>
      </c>
      <c r="P20" s="41">
        <f t="array" ref="P20">COUNT(IF((연계_연계="미연계")*(연계_목적=$P$4)*(연계_년도=$A20),1))-COUNT(IF((연계_연계="미연계")*(연계_목적=$G$4)*(연계_년도=$A20),1))</f>
        <v>0</v>
      </c>
    </row>
    <row r="21" spans="1:16" s="42" customFormat="1" ht="25.5" customHeight="1">
      <c r="A21" s="198">
        <v>2017</v>
      </c>
      <c r="B21" s="199"/>
      <c r="C21" s="11">
        <f t="shared" si="5"/>
        <v>150</v>
      </c>
      <c r="D21" s="41">
        <f t="array" ref="D21">COUNT(IF((연계_연계="연계")*(연계_목적=$D$4)*(연계_년도=A21),1))-COUNT(IF((연계_구분="철거")*(연계_목적=$D$4)*(연계_년도=A21),1))</f>
        <v>74</v>
      </c>
      <c r="E21" s="41">
        <f t="array" ref="E21">COUNT(IF((연계_연계="연계")*(연계_목적=$E$4)*(연계_년도=$A21),1))-COUNT(IF((연계_구분="철거")*(연계_연계="연계")*(연계_목적=$E$4)*(연계_년도=$A21),1))</f>
        <v>0</v>
      </c>
      <c r="F21" s="41">
        <f t="array" ref="F21">COUNT(IF((연계_연계="연계")*(연계_목적=$F$4)*(연계_년도=$A21),1))-COUNT(IF((연계_구분="철거")*(연계_연계="연계")*(연계_목적=$F$4)*(연계_년도=$A21),1))</f>
        <v>24</v>
      </c>
      <c r="G21" s="41">
        <f t="array" ref="G21">COUNT(IF((연계_연계="연계")*(연계_목적=$G$4)*(연계_년도=$A21),1))-COUNT(IF((연계_구분="철거")*(연계_구분="철거")*(연계_연계="연계")*(연계_목적=$G$4)*(연계_년도=$A21),1))</f>
        <v>0</v>
      </c>
      <c r="H21" s="41">
        <f t="array" ref="H21">COUNT(IF((연계_연계="연계")*(연계_목적=$H$4)*(연계_년도=$A21),1))-COUNT(IF((연계_구분="철거")*(연계_연계="연계")*(연계_목적=$H$4)*(연계_년도=$A21),1))</f>
        <v>14</v>
      </c>
      <c r="I21" s="41">
        <f t="array" ref="I21">COUNT(IF((연계_연계="연계")*(연계_목적=$I$4)*(연계_년도=$A21),1))-COUNT(IF((연계_구분="철거")*(연계_연계="연계")*(연계_목적=$I$4)*(연계_년도=$A21),1))</f>
        <v>0</v>
      </c>
      <c r="J21" s="41">
        <f t="array" ref="J21">COUNT(IF((연계_연계="연계")*(연계_목적=$J$4)*(연계_년도=$A21),1))-COUNT(IF((연계_구분="철거")*(연계_연계="연계")*(연계_목적=$J$4)*(연계_년도=$A21),1))</f>
        <v>15</v>
      </c>
      <c r="K21" s="41">
        <f t="array" ref="K21">COUNT(IF((연계_연계="연계")*(연계_목적=$K$4)*(연계_년도=$A21),1))-COUNT(IF((연계_구분="철거")*(연계_연계="연계")*(연계_목적=$K$4)*(연계_년도=$A21),1))</f>
        <v>0</v>
      </c>
      <c r="L21" s="41">
        <f t="array" ref="L21">COUNT(IF((연계_연계="연계")*(연계_목적=$L$4)*(연계_년도=$A21),1))-COUNT(IF((연계_구분="철거")*(연계_연계="연계")*(연계_목적=$L$4)*(연계_년도=$A21),1))</f>
        <v>11</v>
      </c>
      <c r="M21" s="41">
        <f t="array" ref="M21">COUNT(IF((연계_연계="연계")*(연계_목적=$M$4)*(연계_년도=$A21),1))-COUNT(IF((연계_연계="연계")*(연계_목적=$M$4)*(연계_년도=$A21),1))</f>
        <v>0</v>
      </c>
      <c r="N21" s="23"/>
      <c r="O21" s="41">
        <f t="array" ref="O21">COUNT(IF((연계_연계="미연계")*(연계_목적=$O$4)*(연계_년도=$A21),1))-COUNT(IF((연계_구분="철거")*(연계_연계="미연계")*(연계_목적=$O$4)*(연계_년도=$A21),1))</f>
        <v>12</v>
      </c>
      <c r="P21" s="41">
        <f t="array" ref="P21">COUNT(IF((연계_연계="미연계")*(연계_목적=$P$4)*(연계_년도=$A21),1))-COUNT(IF((연계_연계="미연계")*(연계_목적=$G$4)*(연계_년도=$A21),1))</f>
        <v>0</v>
      </c>
    </row>
    <row r="22" spans="1:16" s="42" customFormat="1" ht="25.5" customHeight="1">
      <c r="A22" s="198">
        <v>2018</v>
      </c>
      <c r="B22" s="199"/>
      <c r="C22" s="11">
        <f t="shared" si="5"/>
        <v>198</v>
      </c>
      <c r="D22" s="41">
        <f t="array" ref="D22">COUNT(IF((연계_연계="연계")*(연계_목적=$D$4)*(연계_년도=A22),1))-COUNT(IF((연계_구분="철거")*(연계_목적=$D$4)*(연계_년도=A22),1))</f>
        <v>82</v>
      </c>
      <c r="E22" s="41">
        <f t="array" ref="E22">COUNT(IF((연계_연계="연계")*(연계_목적=$E$4)*(연계_년도=$A22),1))-COUNT(IF((연계_구분="철거")*(연계_연계="연계")*(연계_목적=$E$4)*(연계_년도=$A22),1))</f>
        <v>17</v>
      </c>
      <c r="F22" s="41">
        <f t="array" ref="F22">COUNT(IF((연계_연계="연계")*(연계_목적=$F$4)*(연계_년도=$A22),1))-COUNT(IF((연계_구분="철거")*(연계_연계="연계")*(연계_목적=$F$4)*(연계_년도=$A22),1))</f>
        <v>71</v>
      </c>
      <c r="G22" s="41">
        <f t="array" ref="G22">COUNT(IF((연계_연계="연계")*(연계_목적=$G$4)*(연계_년도=$A22),1))-COUNT(IF((연계_구분="철거")*(연계_연계="연계")*(연계_목적=$G$4)*(연계_년도=$A22),1))</f>
        <v>0</v>
      </c>
      <c r="H22" s="41">
        <f t="array" ref="H22">COUNT(IF((연계_연계="연계")*(연계_목적=$H$4)*(연계_년도=$A22),1))-COUNT(IF((연계_구분="철거")*(연계_연계="연계")*(연계_목적=$H$4)*(연계_년도=$A22),1))</f>
        <v>0</v>
      </c>
      <c r="I22" s="41">
        <f t="array" ref="I22">COUNT(IF((연계_연계="연계")*(연계_목적=$I$4)*(연계_년도=$A22),1))-COUNT(IF((연계_구분="철거")*(연계_연계="연계")*(연계_목적=$I$4)*(연계_년도=$A22),1))</f>
        <v>0</v>
      </c>
      <c r="J22" s="41">
        <f t="array" ref="J22">COUNT(IF((연계_연계="연계")*(연계_목적=$J$4)*(연계_년도=$A22),1))-COUNT(IF((연계_구분="철거")*(연계_연계="연계")*(연계_목적=$J$4)*(연계_년도=$A22),1))</f>
        <v>3</v>
      </c>
      <c r="K22" s="41">
        <f t="array" ref="K22">COUNT(IF((연계_연계="연계")*(연계_목적=$K$4)*(연계_년도=$A22),1))-COUNT(IF((연계_구분="철거")*(연계_연계="연계")*(연계_목적=$K$4)*(연계_년도=$A22),1))</f>
        <v>0</v>
      </c>
      <c r="L22" s="41">
        <f t="array" ref="L22">COUNT(IF((연계_연계="연계")*(연계_목적=$L$4)*(연계_년도=$A22),1))-COUNT(IF((연계_구분="철거")*(연계_연계="연계")*(연계_목적=$L$4)*(연계_년도=$A22),1))</f>
        <v>17</v>
      </c>
      <c r="M22" s="41">
        <f t="array" ref="M22">COUNT(IF((연계_연계="연계")*(연계_목적=$M$4)*(연계_년도=$A22),1))-COUNT(IF((연계_연계="연계")*(연계_목적=$M$4)*(연계_년도=$A22),1))</f>
        <v>0</v>
      </c>
      <c r="N22" s="23"/>
      <c r="O22" s="41">
        <f t="array" ref="O22">COUNT(IF((연계_연계="미연계")*(연계_목적=$O$4)*(연계_년도=$A22),1))-COUNT(IF((연계_구분="철거")*(연계_연계="미연계")*(연계_목적=$O$4)*(연계_년도=$A22),1))</f>
        <v>8</v>
      </c>
      <c r="P22" s="41">
        <f t="array" ref="P22">COUNT(IF((연계_연계="미연계")*(연계_목적=$P$4)*(연계_년도=$A22),1))-COUNT(IF((연계_연계="미연계")*(연계_목적=$G$4)*(연계_년도=$A22),1))</f>
        <v>0</v>
      </c>
    </row>
    <row r="23" spans="1:16" s="42" customFormat="1" ht="25.5" customHeight="1">
      <c r="A23" s="198">
        <v>2019</v>
      </c>
      <c r="B23" s="199"/>
      <c r="C23" s="11">
        <f t="shared" si="5"/>
        <v>134</v>
      </c>
      <c r="D23" s="41">
        <f t="array" ref="D23">COUNT(IF((연계_연계="연계")*(연계_목적=$D$4)*(연계_년도=A23),1))-COUNT(IF((연계_구분="철거")*(연계_목적=$D$4)*(연계_년도=A23),1))</f>
        <v>44</v>
      </c>
      <c r="E23" s="41">
        <f t="array" ref="E23">COUNT(IF((연계_연계="연계")*(연계_목적=$E$4)*(연계_년도=$A23),1))-COUNT(IF((연계_구분="철거")*(연계_연계="연계")*(연계_목적=$E$4)*(연계_년도=$A23),1))</f>
        <v>2</v>
      </c>
      <c r="F23" s="41">
        <f t="array" ref="F23">COUNT(IF((연계_연계="연계")*(연계_목적=$F$4)*(연계_년도=$A23),1))-COUNT(IF((연계_구분="철거")*(연계_연계="연계")*(연계_목적=$F$4)*(연계_년도=$A23),1))</f>
        <v>74</v>
      </c>
      <c r="G23" s="41">
        <f t="array" ref="G23">COUNT(IF((연계_연계="연계")*(연계_목적=$G$4)*(연계_년도=$A23),1))-COUNT(IF((연계_구분="철거")*(연계_연계="연계")*(연계_목적=$G$4)*(연계_년도=$A23),1))</f>
        <v>0</v>
      </c>
      <c r="H23" s="41">
        <f t="array" ref="H23">COUNT(IF((연계_연계="연계")*(연계_목적=$H$4)*(연계_년도=$A23),1))-COUNT(IF((연계_구분="철거")*(연계_연계="연계")*(연계_목적=$H$4)*(연계_년도=$A23),1))</f>
        <v>0</v>
      </c>
      <c r="I23" s="41">
        <f t="array" ref="I23">COUNT(IF((연계_연계="연계")*(연계_목적=$I$4)*(연계_년도=$A23),1))-COUNT(IF((연계_구분="철거")*(연계_연계="연계")*(연계_목적=$I$4)*(연계_년도=$A23),1))</f>
        <v>0</v>
      </c>
      <c r="J23" s="41">
        <f t="array" ref="J23">COUNT(IF((연계_연계="연계")*(연계_목적=$J$4)*(연계_년도=$A23),1))-COUNT(IF((연계_구분="철거")*(연계_연계="연계")*(연계_목적=$J$4)*(연계_년도=$A23),1))</f>
        <v>2</v>
      </c>
      <c r="K23" s="41">
        <f t="array" ref="K23">COUNT(IF((연계_연계="연계")*(연계_목적=$K$4)*(연계_년도=$A23),1))-COUNT(IF((연계_구분="철거")*(연계_연계="연계")*(연계_목적=$K$4)*(연계_년도=$A23),1))</f>
        <v>0</v>
      </c>
      <c r="L23" s="41">
        <f t="array" ref="L23">COUNT(IF((연계_연계="연계")*(연계_목적=$L$4)*(연계_년도=$A23),1))-COUNT(IF((연계_구분="철거")*(연계_연계="연계")*(연계_목적=$L$4)*(연계_년도=$A23),1))</f>
        <v>5</v>
      </c>
      <c r="M23" s="41">
        <f t="array" ref="M23">COUNT(IF((연계_연계="연계")*(연계_목적=$M$4)*(연계_년도=$A23),1))-COUNT(IF((연계_연계="연계")*(연계_목적=$M$4)*(연계_년도=$A23),1))</f>
        <v>0</v>
      </c>
      <c r="N23" s="23"/>
      <c r="O23" s="41">
        <f t="array" ref="O23">COUNT(IF((연계_연계="미연계")*(연계_목적=$O$4)*(연계_년도=$A23),1))-COUNT(IF((연계_구분="철거")*(연계_연계="미연계")*(연계_목적=$O$4)*(연계_년도=$A23),1))</f>
        <v>7</v>
      </c>
      <c r="P23" s="41">
        <f t="array" ref="P23">COUNT(IF((연계_연계="미연계")*(연계_목적=$P$4)*(연계_년도=$A23),1))-COUNT(IF((연계_연계="미연계")*(연계_목적=$G$4)*(연계_년도=$A23),1))</f>
        <v>0</v>
      </c>
    </row>
    <row r="24" spans="1:16" s="42" customFormat="1" ht="25.5" customHeight="1">
      <c r="A24" s="198">
        <v>2020</v>
      </c>
      <c r="B24" s="199"/>
      <c r="C24" s="11">
        <f t="shared" ref="C24" si="6">SUM(D24:P24)</f>
        <v>195</v>
      </c>
      <c r="D24" s="41">
        <f t="array" ref="D24">COUNT(IF((연계_연계="연계")*(연계_목적=$D$4)*(연계_년도=A24),1))-COUNT(IF((연계_구분="철거")*(연계_목적=$D$4)*(연계_년도=A24),1))</f>
        <v>142</v>
      </c>
      <c r="E24" s="41">
        <f t="array" ref="E24">COUNT(IF((연계_연계="연계")*(연계_목적=$E$4)*(연계_년도=$A24),1))-COUNT(IF((연계_구분="철거")*(연계_연계="연계")*(연계_목적=$E$4)*(연계_년도=$A24),1))</f>
        <v>23</v>
      </c>
      <c r="F24" s="41">
        <f t="array" ref="F24">COUNT(IF((연계_연계="연계")*(연계_목적=$F$4)*(연계_년도=$A24),1))-COUNT(IF((연계_구분="철거")*(연계_연계="연계")*(연계_목적=$F$4)*(연계_년도=$A24),1))</f>
        <v>7</v>
      </c>
      <c r="G24" s="41">
        <f t="array" ref="G24">COUNT(IF((연계_연계="연계")*(연계_목적=$G$4)*(연계_년도=$A24),1))-COUNT(IF((연계_구분="철거")*(연계_연계="연계")*(연계_목적=$G$4)*(연계_년도=$A24),1))</f>
        <v>0</v>
      </c>
      <c r="H24" s="41">
        <f t="array" ref="H24">COUNT(IF((연계_연계="연계")*(연계_목적=$H$4)*(연계_년도=$A24),1))-COUNT(IF((연계_구분="철거")*(연계_연계="연계")*(연계_목적=$H$4)*(연계_년도=$A24),1))</f>
        <v>0</v>
      </c>
      <c r="I24" s="41">
        <f t="array" ref="I24">COUNT(IF((연계_연계="연계")*(연계_목적=$I$4)*(연계_년도=$A24),1))-COUNT(IF((연계_구분="철거")*(연계_연계="연계")*(연계_목적=$I$4)*(연계_년도=$A24),1))</f>
        <v>0</v>
      </c>
      <c r="J24" s="41">
        <f t="array" ref="J24">COUNT(IF((연계_연계="연계")*(연계_목적=$J$4)*(연계_년도=$A24),1))-COUNT(IF((연계_구분="철거")*(연계_연계="연계")*(연계_목적=$J$4)*(연계_년도=$A24),1))</f>
        <v>0</v>
      </c>
      <c r="K24" s="41">
        <f t="array" ref="K24">COUNT(IF((연계_연계="연계")*(연계_목적=$K$4)*(연계_년도=$A24),1))-COUNT(IF((연계_구분="철거")*(연계_연계="연계")*(연계_목적=$K$4)*(연계_년도=$A24),1))</f>
        <v>0</v>
      </c>
      <c r="L24" s="41">
        <f t="array" ref="L24">COUNT(IF((연계_연계="연계")*(연계_목적=$L$4)*(연계_년도=$A24),1))-COUNT(IF((연계_구분="철거")*(연계_연계="연계")*(연계_목적=$L$4)*(연계_년도=$A24),1))</f>
        <v>23</v>
      </c>
      <c r="M24" s="41">
        <f t="array" ref="M24">COUNT(IF((연계_연계="연계")*(연계_목적=$M$4)*(연계_년도=$A24),1))-COUNT(IF((연계_연계="연계")*(연계_목적=$M$4)*(연계_년도=$A24),1))</f>
        <v>0</v>
      </c>
      <c r="N24" s="23"/>
      <c r="O24" s="41">
        <f t="array" ref="O24">COUNT(IF((연계_연계="미연계")*(연계_목적=$O$4)*(연계_년도=$A24),1))-COUNT(IF((연계_구분="철거")*(연계_연계="미연계")*(연계_목적=$O$4)*(연계_년도=$A24),1))</f>
        <v>0</v>
      </c>
      <c r="P24" s="41">
        <f t="array" ref="P24">COUNT(IF((연계_연계="미연계")*(연계_목적=$P$4)*(연계_년도=$A24),1))-COUNT(IF((연계_연계="미연계")*(연계_목적=$G$4)*(연계_년도=$A24),1))</f>
        <v>0</v>
      </c>
    </row>
    <row r="25" spans="1:16" s="42" customFormat="1" ht="25.5" customHeight="1">
      <c r="A25" s="183" t="s">
        <v>1721</v>
      </c>
      <c r="B25" s="184"/>
      <c r="C25" s="43">
        <f>SUM(D25:P25)</f>
        <v>243</v>
      </c>
      <c r="D25" s="43"/>
      <c r="E25" s="43"/>
      <c r="F25" s="43"/>
      <c r="G25" s="43"/>
      <c r="H25" s="43"/>
      <c r="I25" s="43"/>
      <c r="J25" s="43"/>
      <c r="K25" s="43"/>
      <c r="L25" s="43"/>
      <c r="M25" s="43">
        <f>M5</f>
        <v>243</v>
      </c>
      <c r="N25" s="23"/>
      <c r="O25" s="43"/>
      <c r="P25" s="43"/>
    </row>
    <row r="26" spans="1:16" ht="18.75" customHeight="1">
      <c r="A26" s="40"/>
      <c r="B26" s="40"/>
      <c r="C26" s="44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23"/>
      <c r="O26" s="40"/>
      <c r="P26" s="40"/>
    </row>
    <row r="27" spans="1:16" s="23" customFormat="1" ht="28.5" customHeight="1">
      <c r="A27" s="193" t="s">
        <v>1722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</row>
    <row r="28" spans="1:16" s="24" customFormat="1" ht="25.5" customHeight="1">
      <c r="A28" s="194" t="s">
        <v>1723</v>
      </c>
      <c r="B28" s="194"/>
      <c r="C28" s="194"/>
      <c r="D28" s="9" t="str">
        <f t="shared" ref="D28:M28" si="7">D4</f>
        <v>방범</v>
      </c>
      <c r="E28" s="9" t="str">
        <f t="shared" ref="E28" si="8">E4</f>
        <v>저속차번</v>
      </c>
      <c r="F28" s="9" t="str">
        <f t="shared" si="7"/>
        <v>어린이보호</v>
      </c>
      <c r="G28" s="9" t="str">
        <f t="shared" si="7"/>
        <v>쓰레기</v>
      </c>
      <c r="H28" s="9" t="str">
        <f t="shared" si="7"/>
        <v>시설물관리</v>
      </c>
      <c r="I28" s="9" t="str">
        <f t="shared" si="7"/>
        <v>문화재</v>
      </c>
      <c r="J28" s="9" t="str">
        <f t="shared" si="7"/>
        <v>재난재해</v>
      </c>
      <c r="K28" s="9" t="str">
        <f t="shared" si="7"/>
        <v>해수욕장</v>
      </c>
      <c r="L28" s="9" t="str">
        <f t="shared" si="7"/>
        <v>주정차단속</v>
      </c>
      <c r="M28" s="9" t="str">
        <f t="shared" si="7"/>
        <v>학교연계</v>
      </c>
      <c r="N28" s="23"/>
      <c r="O28" s="9" t="str">
        <f>O4</f>
        <v>교통정보</v>
      </c>
      <c r="P28" s="9" t="str">
        <f>P4</f>
        <v>쓰레기</v>
      </c>
    </row>
    <row r="29" spans="1:16" s="24" customFormat="1" ht="25.5" customHeight="1">
      <c r="A29" s="191" t="s">
        <v>1719</v>
      </c>
      <c r="B29" s="192"/>
      <c r="C29" s="10" t="str">
        <f>SUM(C30:C35)&amp;" ("&amp;SUM(C30:C34)&amp;")"</f>
        <v>1380 (1137)</v>
      </c>
      <c r="D29" s="10">
        <f t="shared" ref="D29:M29" si="9">SUM(D30:D35)</f>
        <v>570</v>
      </c>
      <c r="E29" s="10">
        <f t="shared" ref="E29" si="10">SUM(E30:E35)</f>
        <v>51</v>
      </c>
      <c r="F29" s="10">
        <f t="shared" si="9"/>
        <v>217</v>
      </c>
      <c r="G29" s="10">
        <f t="shared" si="9"/>
        <v>0</v>
      </c>
      <c r="H29" s="10">
        <f t="shared" si="9"/>
        <v>22</v>
      </c>
      <c r="I29" s="10">
        <f>SUM(I30:I35)</f>
        <v>0</v>
      </c>
      <c r="J29" s="10">
        <f t="shared" si="9"/>
        <v>77</v>
      </c>
      <c r="K29" s="10">
        <f>SUM(K30:K35)</f>
        <v>68</v>
      </c>
      <c r="L29" s="10">
        <f t="shared" si="9"/>
        <v>76</v>
      </c>
      <c r="M29" s="10">
        <f t="shared" si="9"/>
        <v>243</v>
      </c>
      <c r="N29" s="23"/>
      <c r="O29" s="10">
        <f>SUM(O30:O35)</f>
        <v>56</v>
      </c>
      <c r="P29" s="10">
        <f>SUM(P30:P35)</f>
        <v>0</v>
      </c>
    </row>
    <row r="30" spans="1:16" s="42" customFormat="1" ht="25.5" customHeight="1">
      <c r="A30" s="191">
        <v>41</v>
      </c>
      <c r="B30" s="192"/>
      <c r="C30" s="11">
        <f t="shared" ref="C30:C35" si="11">SUM(D30:P30)</f>
        <v>0</v>
      </c>
      <c r="D30" s="41">
        <f t="array" ref="D30">COUNT(IF((연계_연계="연계")*(연계_목적=$D$4)*(연계_화소=$A30),1))-COUNT(IF((연계_구분="철거")*(연계_연계="연계")*(연계_목적=$D$4)*(연계_화소=$A30),1))</f>
        <v>0</v>
      </c>
      <c r="E30" s="41">
        <f t="array" ref="E30">COUNT(IF((연계_연계="연계")*(연계_목적=$E$4)*(연계_화소=$A30),1))-COUNT(IF((연계_구분="철거")*(연계_연계="연계")*(연계_목적=$E$4)*(연계_화소=$A30),1))</f>
        <v>0</v>
      </c>
      <c r="F30" s="41">
        <f t="array" ref="F30">COUNT(IF((연계_연계="연계")*(연계_목적=$F$4)*(연계_화소=$A30),1))-COUNT(IF((연계_구분="철거")*(연계_연계="연계")*(연계_목적=$F$4)*(연계_화소=$A30),1))</f>
        <v>0</v>
      </c>
      <c r="G30" s="41">
        <f t="array" ref="G30">COUNT(IF((연계_연계="연계")*(연계_목적=$G$4)*(연계_화소=$A30),1))-COUNT(IF((연계_구분="철거")*(연계_연계="연계")*(연계_목적=$G$4)*(연계_화소=$A30),1))</f>
        <v>0</v>
      </c>
      <c r="H30" s="41">
        <f t="array" ref="H30">COUNT(IF((연계_연계="연계")*(연계_목적=$H$4)*(연계_화소=$A30),1))-COUNT(IF((연계_구분="철거")*(연계_연계="연계")*(연계_목적=$H$4)*(연계_화소=$A30),1))</f>
        <v>0</v>
      </c>
      <c r="I30" s="41">
        <f t="array" ref="I30">COUNT(IF((연계_연계="연계")*(연계_목적=$I$4)*(연계_화소=$A30),1))-COUNT(IF((연계_구분="철거")*(연계_연계="연계")*(연계_목적=$I$4)*(연계_화소=$A30),1))</f>
        <v>0</v>
      </c>
      <c r="J30" s="41">
        <f t="array" ref="J30">COUNT(IF((연계_연계="연계")*(연계_목적=$J$4)*(연계_화소=$A30),1))-COUNT(IF((연계_구분="철거")*(연계_연계="연계")*(연계_목적=$J$4)*(연계_화소=$A30),1))</f>
        <v>0</v>
      </c>
      <c r="K30" s="41">
        <f t="array" ref="K30">COUNT(IF((연계_연계="연계")*(연계_목적=$K$4)*(연계_화소=$A30),1))-COUNT(IF((연계_구분="철거")*(연계_연계="연계")*(연계_목적=$K$4)*(연계_화소=$A30),1))</f>
        <v>0</v>
      </c>
      <c r="L30" s="41">
        <f t="array" ref="L30">COUNT(IF((연계_연계="연계")*(연계_목적=$L$4)*(연계_화소=$A30),1))-COUNT(IF((연계_구분="철거")*(연계_연계="연계")*(연계_목적=$L$4)*(연계_화소=$A30),1))</f>
        <v>0</v>
      </c>
      <c r="M30" s="41">
        <f t="array" ref="M30">COUNT(IF((연계_연계="연계")*(연계_목적=$M$4)*(연계_화소=$A30),1))-COUNT(IF((연계_구분="철거")*(연계_연계="연계")*(연계_목적=$M$4)*(연계_화소=$A30),1))</f>
        <v>0</v>
      </c>
      <c r="N30" s="23"/>
      <c r="O30" s="41">
        <f t="array" ref="O30">COUNT(IF((연계_연계="미연계")*(연계_목적=$O$4)*(연계_화소=$A30),1))-COUNT(IF((연계_구분="철거")*(연계_연계="미연계")*(연계_목적=$O$4)*(연계_화소=$A30),1))</f>
        <v>0</v>
      </c>
      <c r="P30" s="41">
        <f t="array" ref="P30">COUNT(IF((연계_연계="미연계")*(연계_목적=$P$4)*(연계_화소=$A30),1))-COUNT(IF((연계_구분="철거")*(연계_연계="미연계")*(연계_목적=$P$4)*(연계_화소=$A30),1))</f>
        <v>0</v>
      </c>
    </row>
    <row r="31" spans="1:16" s="42" customFormat="1" ht="25.5" customHeight="1">
      <c r="A31" s="191">
        <v>130</v>
      </c>
      <c r="B31" s="192"/>
      <c r="C31" s="11">
        <f t="shared" si="11"/>
        <v>61</v>
      </c>
      <c r="D31" s="41">
        <f t="array" ref="D31">COUNT(IF((연계_연계="연계")*(연계_목적=$D$4)*(연계_화소=$A31),1))-COUNT(IF((연계_구분="철거")*(연계_연계="연계")*(연계_목적=$D$4)*(연계_화소=$A31),1))</f>
        <v>53</v>
      </c>
      <c r="E31" s="41">
        <f t="array" ref="E31">COUNT(IF((연계_연계="연계")*(연계_목적=$E$4)*(연계_화소=$A31),1))-COUNT(IF((연계_구분="철거")*(연계_연계="연계")*(연계_목적=$E$4)*(연계_화소=$A31),1))</f>
        <v>0</v>
      </c>
      <c r="F31" s="41">
        <f t="array" ref="F31">COUNT(IF((연계_연계="연계")*(연계_목적=$F$4)*(연계_화소=$A31),1))-COUNT(IF((연계_구분="철거")*(연계_연계="연계")*(연계_목적=$F$4)*(연계_화소=$A31),1))</f>
        <v>0</v>
      </c>
      <c r="G31" s="41">
        <f t="array" ref="G31">COUNT(IF((연계_연계="연계")*(연계_목적=$G$4)*(연계_화소=$A31),1))-COUNT(IF((연계_구분="철거")*(연계_연계="연계")*(연계_목적=$G$4)*(연계_화소=$A31),1))</f>
        <v>0</v>
      </c>
      <c r="H31" s="41">
        <f t="array" ref="H31">COUNT(IF((연계_연계="연계")*(연계_목적=$H$4)*(연계_화소=$A31),1))-COUNT(IF((연계_구분="철거")*(연계_연계="연계")*(연계_목적=$H$4)*(연계_화소=$A31),1))</f>
        <v>0</v>
      </c>
      <c r="I31" s="41">
        <f t="array" ref="I31">COUNT(IF((연계_연계="연계")*(연계_목적=$I$4)*(연계_화소=$A31),1))-COUNT(IF((연계_구분="철거")*(연계_연계="연계")*(연계_목적=$I$4)*(연계_화소=$A31),1))</f>
        <v>0</v>
      </c>
      <c r="J31" s="41">
        <f t="array" ref="J31">COUNT(IF((연계_연계="연계")*(연계_목적=$J$4)*(연계_화소=$A31),1))-COUNT(IF((연계_구분="철거")*(연계_연계="연계")*(연계_목적=$J$4)*(연계_화소=$A31),1))</f>
        <v>0</v>
      </c>
      <c r="K31" s="41">
        <f t="array" ref="K31">COUNT(IF((연계_연계="연계")*(연계_목적=$K$4)*(연계_화소=$A31),1))-COUNT(IF((연계_구분="철거")*(연계_연계="연계")*(연계_목적=$K$4)*(연계_화소=$A31),1))</f>
        <v>0</v>
      </c>
      <c r="L31" s="41">
        <f t="array" ref="L31">COUNT(IF((연계_연계="연계")*(연계_목적=$L$4)*(연계_화소=$A31),1))-COUNT(IF((연계_구분="철거")*(연계_연계="연계")*(연계_목적=$L$4)*(연계_화소=$A31),1))</f>
        <v>3</v>
      </c>
      <c r="M31" s="41">
        <f t="array" ref="M31">COUNT(IF((연계_연계="연계")*(연계_목적=$M$4)*(연계_화소=$A31),1))-COUNT(IF((연계_구분="철거")*(연계_연계="연계")*(연계_목적=$M$4)*(연계_화소=$A31),1))</f>
        <v>0</v>
      </c>
      <c r="N31" s="23"/>
      <c r="O31" s="41">
        <f t="array" ref="O31">COUNT(IF((연계_연계="미연계")*(연계_목적=$O$4)*(연계_화소=$A31),1))-COUNT(IF((연계_구분="철거")*(연계_연계="미연계")*(연계_목적=$O$4)*(연계_화소=$A31),1))</f>
        <v>5</v>
      </c>
      <c r="P31" s="41">
        <f t="array" ref="P31">COUNT(IF((연계_연계="미연계")*(연계_목적=$P$4)*(연계_화소=$A31),1))-COUNT(IF((연계_구분="철거")*(연계_연계="미연계")*(연계_목적=$P$4)*(연계_화소=$A31),1))</f>
        <v>0</v>
      </c>
    </row>
    <row r="32" spans="1:16" s="42" customFormat="1" ht="25.5" customHeight="1">
      <c r="A32" s="191">
        <v>200</v>
      </c>
      <c r="B32" s="192"/>
      <c r="C32" s="11">
        <f t="shared" si="11"/>
        <v>955</v>
      </c>
      <c r="D32" s="41">
        <f t="array" ref="D32">COUNT(IF((연계_연계="연계")*(연계_목적=$D$4)*(연계_화소=$A32),1))-COUNT(IF((연계_구분="철거")*(연계_연계="연계")*(연계_목적=$D$4)*(연계_화소=$A32),1))</f>
        <v>464</v>
      </c>
      <c r="E32" s="41">
        <f t="array" ref="E32">COUNT(IF((연계_연계="연계")*(연계_목적=$E$4)*(연계_화소=$A32),1))-COUNT(IF((연계_구분="철거")*(연계_연계="연계")*(연계_목적=$E$4)*(연계_화소=$A32),1))</f>
        <v>38</v>
      </c>
      <c r="F32" s="41">
        <f t="array" ref="F32">COUNT(IF((연계_연계="연계")*(연계_목적=$F$4)*(연계_화소=$A32),1))-COUNT(IF((연계_구분="철거")*(연계_연계="연계")*(연계_목적=$F$4)*(연계_화소=$A32),1))</f>
        <v>213</v>
      </c>
      <c r="G32" s="41">
        <f t="array" ref="G32">COUNT(IF((연계_연계="연계")*(연계_목적=$G$4)*(연계_화소=$A32),1))-COUNT(IF((연계_구분="철거")*(연계_연계="연계")*(연계_목적=$G$4)*(연계_화소=$A32),1))</f>
        <v>0</v>
      </c>
      <c r="H32" s="41">
        <f t="array" ref="H32">COUNT(IF((연계_연계="연계")*(연계_목적=$H$4)*(연계_화소=$A32),1))-COUNT(IF((연계_구분="철거")*(연계_연계="연계")*(연계_목적=$H$4)*(연계_화소=$A32),1))</f>
        <v>22</v>
      </c>
      <c r="I32" s="41">
        <f t="array" ref="I32">COUNT(IF((연계_연계="연계")*(연계_목적=$I$4)*(연계_화소=$A32),1))-COUNT(IF((연계_구분="철거")*(연계_연계="연계")*(연계_목적=$I$4)*(연계_화소=$A32),1))</f>
        <v>0</v>
      </c>
      <c r="J32" s="41">
        <f t="array" ref="J32">COUNT(IF((연계_연계="연계")*(연계_목적=$J$4)*(연계_화소=$A32),1))-COUNT(IF((연계_구분="철거")*(연계_연계="연계")*(연계_목적=$J$4)*(연계_화소=$A32),1))</f>
        <v>77</v>
      </c>
      <c r="K32" s="41">
        <f t="array" ref="K32">COUNT(IF((연계_연계="연계")*(연계_목적=$K$4)*(연계_화소=$A32),1))-COUNT(IF((연계_구분="철거")*(연계_연계="연계")*(연계_목적=$K$4)*(연계_화소=$A32),1))</f>
        <v>17</v>
      </c>
      <c r="L32" s="41">
        <f t="array" ref="L32">COUNT(IF((연계_연계="연계")*(연계_목적=$L$4)*(연계_화소=$A32),1))-COUNT(IF((연계_구분="철거")*(연계_연계="연계")*(연계_목적=$L$4)*(연계_화소=$A32),1))</f>
        <v>73</v>
      </c>
      <c r="M32" s="41">
        <f t="array" ref="M32">COUNT(IF((연계_연계="연계")*(연계_목적=$M$4)*(연계_화소=$A32),1))-COUNT(IF((연계_구분="철거")*(연계_연계="연계")*(연계_목적=$M$4)*(연계_화소=$A32),1))</f>
        <v>0</v>
      </c>
      <c r="N32" s="23"/>
      <c r="O32" s="41">
        <f t="array" ref="O32">COUNT(IF((연계_연계="미연계")*(연계_목적=$O$4)*(연계_화소=$A32),1))-COUNT(IF((연계_구분="철거")*(연계_연계="미연계")*(연계_목적=$O$4)*(연계_화소=$A32),1))</f>
        <v>51</v>
      </c>
      <c r="P32" s="41">
        <f t="array" ref="P32">COUNT(IF((연계_연계="미연계")*(연계_목적=$P$4)*(연계_화소=$A32),1))-COUNT(IF((연계_구분="철거")*(연계_연계="미연계")*(연계_목적=$P$4)*(연계_화소=$A32),1))</f>
        <v>0</v>
      </c>
    </row>
    <row r="33" spans="1:16" s="42" customFormat="1" ht="25.5" customHeight="1">
      <c r="A33" s="191">
        <v>300</v>
      </c>
      <c r="B33" s="192"/>
      <c r="C33" s="11">
        <f t="shared" si="11"/>
        <v>121</v>
      </c>
      <c r="D33" s="41">
        <f t="array" ref="D33">COUNT(IF((연계_연계="연계")*(연계_목적=$D$4)*(연계_화소=$A33),1))-COUNT(IF((연계_구분="철거")*(연계_연계="연계")*(연계_목적=$D$4)*(연계_화소=$A33),1))</f>
        <v>53</v>
      </c>
      <c r="E33" s="41">
        <f t="array" ref="E33">COUNT(IF((연계_연계="연계")*(연계_목적=$E$4)*(연계_화소=$A33),1))-COUNT(IF((연계_구분="철거")*(연계_연계="연계")*(연계_목적=$E$4)*(연계_화소=$A33),1))</f>
        <v>13</v>
      </c>
      <c r="F33" s="41">
        <f t="array" ref="F33">COUNT(IF((연계_연계="연계")*(연계_목적=$F$4)*(연계_화소=$A33),1))-COUNT(IF((연계_구분="철거")*(연계_연계="연계")*(연계_목적=$F$4)*(연계_화소=$A33),1))</f>
        <v>4</v>
      </c>
      <c r="G33" s="41">
        <f t="array" ref="G33">COUNT(IF((연계_연계="연계")*(연계_목적=$G$4)*(연계_화소=$A33),1))-COUNT(IF((연계_구분="철거")*(연계_연계="연계")*(연계_목적=$G$4)*(연계_화소=$A33),1))</f>
        <v>0</v>
      </c>
      <c r="H33" s="41">
        <f t="array" ref="H33">COUNT(IF((연계_연계="연계")*(연계_목적=$H$4)*(연계_화소=$A33),1))-COUNT(IF((연계_구분="철거")*(연계_연계="연계")*(연계_목적=$H$4)*(연계_화소=$A33),1))</f>
        <v>0</v>
      </c>
      <c r="I33" s="41">
        <f t="array" ref="I33">COUNT(IF((연계_연계="연계")*(연계_목적=$I$4)*(연계_화소=$A33),1))-COUNT(IF((연계_구분="철거")*(연계_연계="연계")*(연계_목적=$I$4)*(연계_화소=$A33),1))</f>
        <v>0</v>
      </c>
      <c r="J33" s="41">
        <f t="array" ref="J33">COUNT(IF((연계_연계="연계")*(연계_목적=$J$4)*(연계_화소=$A33),1))-COUNT(IF((연계_구분="철거")*(연계_연계="연계")*(연계_목적=$J$4)*(연계_화소=$A33),1))</f>
        <v>0</v>
      </c>
      <c r="K33" s="41">
        <f t="array" ref="K33">COUNT(IF((연계_연계="연계")*(연계_목적=$K$4)*(연계_화소=$A33),1))-COUNT(IF((연계_구분="철거")*(연계_연계="연계")*(연계_목적=$K$4)*(연계_화소=$A33),1))</f>
        <v>51</v>
      </c>
      <c r="L33" s="41">
        <f t="array" ref="L33">COUNT(IF((연계_연계="연계")*(연계_목적=$L$4)*(연계_화소=$A33),1))-COUNT(IF((연계_구분="철거")*(연계_연계="연계")*(연계_목적=$L$4)*(연계_화소=$A33),1))</f>
        <v>0</v>
      </c>
      <c r="M33" s="41">
        <f t="array" ref="M33">COUNT(IF((연계_연계="연계")*(연계_목적=$M$4)*(연계_화소=$A33),1))-COUNT(IF((연계_구분="철거")*(연계_연계="연계")*(연계_목적=$M$4)*(연계_화소=$A33),1))</f>
        <v>0</v>
      </c>
      <c r="N33" s="23"/>
      <c r="O33" s="41">
        <f t="array" ref="O33">COUNT(IF((연계_연계="미연계")*(연계_목적=$O$4)*(연계_화소=$A33),1))-COUNT(IF((연계_구분="철거")*(연계_연계="미연계")*(연계_목적=$O$4)*(연계_화소=$A33),1))</f>
        <v>0</v>
      </c>
      <c r="P33" s="41">
        <f t="array" ref="P33">COUNT(IF((연계_연계="미연계")*(연계_목적=$P$4)*(연계_화소=$A33),1))-COUNT(IF((연계_구분="철거")*(연계_연계="미연계")*(연계_목적=$P$4)*(연계_화소=$A33),1))</f>
        <v>0</v>
      </c>
    </row>
    <row r="34" spans="1:16" s="42" customFormat="1" ht="25.5" customHeight="1">
      <c r="A34" s="191">
        <v>500</v>
      </c>
      <c r="B34" s="192"/>
      <c r="C34" s="11">
        <f t="shared" si="11"/>
        <v>0</v>
      </c>
      <c r="D34" s="41">
        <f t="array" ref="D34">COUNT(IF((연계_연계="연계")*(연계_목적=$D$4)*(연계_화소=$A34),1))-COUNT(IF((연계_구분="철거")*(연계_연계="연계")*(연계_목적=$D$4)*(연계_화소=$A34),1))</f>
        <v>0</v>
      </c>
      <c r="E34" s="41">
        <f t="array" ref="E34">COUNT(IF((연계_연계="연계")*(연계_목적=$E$4)*(연계_화소=$A34),1))-COUNT(IF((연계_구분="철거")*(연계_연계="연계")*(연계_목적=$E$4)*(연계_화소=$A34),1))</f>
        <v>0</v>
      </c>
      <c r="F34" s="41">
        <f t="array" ref="F34">COUNT(IF((연계_연계="연계")*(연계_목적=$F$4)*(연계_화소=$A34),1))-COUNT(IF((연계_구분="철거")*(연계_연계="연계")*(연계_목적=$F$4)*(연계_화소=$A34),1))</f>
        <v>0</v>
      </c>
      <c r="G34" s="41">
        <f t="array" ref="G34">COUNT(IF((연계_연계="연계")*(연계_목적=$G$4)*(연계_화소=$A34),1))-COUNT(IF((연계_구분="철거")*(연계_연계="연계")*(연계_목적=$G$4)*(연계_화소=$A34),1))</f>
        <v>0</v>
      </c>
      <c r="H34" s="41">
        <f t="array" ref="H34">COUNT(IF((연계_연계="연계")*(연계_목적=$H$4)*(연계_화소=$A34),1))-COUNT(IF((연계_구분="철거")*(연계_연계="연계")*(연계_목적=$H$4)*(연계_화소=$A34),1))</f>
        <v>0</v>
      </c>
      <c r="I34" s="41">
        <f t="array" ref="I34">COUNT(IF((연계_연계="연계")*(연계_목적=$I$4)*(연계_화소=$A34),1))-COUNT(IF((연계_구분="철거")*(연계_연계="연계")*(연계_목적=$I$4)*(연계_화소=$A34),1))</f>
        <v>0</v>
      </c>
      <c r="J34" s="41">
        <f t="array" ref="J34">COUNT(IF((연계_연계="연계")*(연계_목적=$J$4)*(연계_화소=$A34),1))-COUNT(IF((연계_구분="철거")*(연계_연계="연계")*(연계_목적=$J$4)*(연계_화소=$A34),1))</f>
        <v>0</v>
      </c>
      <c r="K34" s="41">
        <f t="array" ref="K34">COUNT(IF((연계_연계="연계")*(연계_목적=$K$4)*(연계_화소=$A34),1))-COUNT(IF((연계_구분="철거")*(연계_연계="연계")*(연계_목적=$K$4)*(연계_화소=$A34),1))</f>
        <v>0</v>
      </c>
      <c r="L34" s="41">
        <f t="array" ref="L34">COUNT(IF((연계_연계="연계")*(연계_목적=$L$4)*(연계_화소=$A34),1))-COUNT(IF((연계_구분="철거")*(연계_연계="연계")*(연계_목적=$L$4)*(연계_화소=$A34),1))</f>
        <v>0</v>
      </c>
      <c r="M34" s="41">
        <f t="array" ref="M34">COUNT(IF((연계_연계="연계")*(연계_목적=$M$4)*(연계_화소=$A34),1))-COUNT(IF((연계_구분="철거")*(연계_연계="연계")*(연계_목적=$M$4)*(연계_화소=$A34),1))</f>
        <v>0</v>
      </c>
      <c r="N34" s="23"/>
      <c r="O34" s="41">
        <f t="array" ref="O34">COUNT(IF((연계_연계="미연계")*(연계_목적=$O$4)*(연계_화소=$A34),1))-COUNT(IF((연계_구분="철거")*(연계_연계="미연계")*(연계_목적=$O$4)*(연계_화소=$A34),1))</f>
        <v>0</v>
      </c>
      <c r="P34" s="41">
        <f t="array" ref="P34">COUNT(IF((연계_연계="미연계")*(연계_목적=$P$4)*(연계_화소=$A34),1))-COUNT(IF((연계_구분="철거")*(연계_연계="미연계")*(연계_목적=$P$4)*(연계_화소=$A34),1))</f>
        <v>0</v>
      </c>
    </row>
    <row r="35" spans="1:16" s="42" customFormat="1" ht="25.5" customHeight="1">
      <c r="A35" s="183" t="s">
        <v>1721</v>
      </c>
      <c r="B35" s="184"/>
      <c r="C35" s="12">
        <f t="shared" si="11"/>
        <v>243</v>
      </c>
      <c r="D35" s="43"/>
      <c r="E35" s="43"/>
      <c r="F35" s="43"/>
      <c r="G35" s="43"/>
      <c r="H35" s="43"/>
      <c r="I35" s="43"/>
      <c r="J35" s="43"/>
      <c r="K35" s="43"/>
      <c r="L35" s="43"/>
      <c r="M35" s="43">
        <f>M5</f>
        <v>243</v>
      </c>
      <c r="N35" s="23"/>
      <c r="O35" s="43"/>
      <c r="P35" s="43"/>
    </row>
    <row r="36" spans="1:16" ht="18.75" customHeight="1">
      <c r="A36" s="40"/>
      <c r="B36" s="40"/>
      <c r="C36" s="44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23"/>
      <c r="O36" s="40"/>
      <c r="P36" s="40"/>
    </row>
    <row r="37" spans="1:16" s="23" customFormat="1" ht="25.5" customHeight="1">
      <c r="A37" s="193" t="s">
        <v>1724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</row>
    <row r="38" spans="1:16" s="24" customFormat="1" ht="25.5" customHeight="1">
      <c r="A38" s="194" t="s">
        <v>1725</v>
      </c>
      <c r="B38" s="194"/>
      <c r="C38" s="194"/>
      <c r="D38" s="9" t="str">
        <f t="shared" ref="D38:M38" si="12">D4</f>
        <v>방범</v>
      </c>
      <c r="E38" s="9" t="str">
        <f t="shared" ref="E38" si="13">E4</f>
        <v>저속차번</v>
      </c>
      <c r="F38" s="9" t="str">
        <f t="shared" si="12"/>
        <v>어린이보호</v>
      </c>
      <c r="G38" s="9" t="str">
        <f t="shared" si="12"/>
        <v>쓰레기</v>
      </c>
      <c r="H38" s="9" t="str">
        <f t="shared" si="12"/>
        <v>시설물관리</v>
      </c>
      <c r="I38" s="9" t="str">
        <f t="shared" si="12"/>
        <v>문화재</v>
      </c>
      <c r="J38" s="9" t="str">
        <f t="shared" si="12"/>
        <v>재난재해</v>
      </c>
      <c r="K38" s="9" t="str">
        <f t="shared" si="12"/>
        <v>해수욕장</v>
      </c>
      <c r="L38" s="9" t="str">
        <f t="shared" si="12"/>
        <v>주정차단속</v>
      </c>
      <c r="M38" s="9" t="str">
        <f t="shared" si="12"/>
        <v>학교연계</v>
      </c>
      <c r="N38" s="23"/>
      <c r="O38" s="9" t="str">
        <f>O4</f>
        <v>교통정보</v>
      </c>
      <c r="P38" s="9" t="str">
        <f>P4</f>
        <v>쓰레기</v>
      </c>
    </row>
    <row r="39" spans="1:16" s="24" customFormat="1" ht="25.5" customHeight="1">
      <c r="A39" s="191" t="s">
        <v>1726</v>
      </c>
      <c r="B39" s="192"/>
      <c r="C39" s="10" t="str">
        <f>SUM(C40:C43)&amp;" ("&amp;SUM(C40:C42)&amp;")"</f>
        <v>1341 (1098)</v>
      </c>
      <c r="D39" s="10">
        <f t="shared" ref="D39:M39" si="14">SUM(D40:D43)</f>
        <v>540</v>
      </c>
      <c r="E39" s="10">
        <f t="shared" ref="E39" si="15">SUM(E40:E43)</f>
        <v>42</v>
      </c>
      <c r="F39" s="10">
        <f t="shared" si="14"/>
        <v>217</v>
      </c>
      <c r="G39" s="10">
        <f t="shared" si="14"/>
        <v>0</v>
      </c>
      <c r="H39" s="10">
        <f t="shared" si="14"/>
        <v>22</v>
      </c>
      <c r="I39" s="10">
        <f>SUM(I40:I43)</f>
        <v>0</v>
      </c>
      <c r="J39" s="10">
        <f t="shared" si="14"/>
        <v>77</v>
      </c>
      <c r="K39" s="10">
        <f>SUM(K40:K43)</f>
        <v>68</v>
      </c>
      <c r="L39" s="10">
        <f t="shared" si="14"/>
        <v>76</v>
      </c>
      <c r="M39" s="10">
        <f t="shared" si="14"/>
        <v>243</v>
      </c>
      <c r="N39" s="23"/>
      <c r="O39" s="10">
        <f>SUM(O40:O43)</f>
        <v>56</v>
      </c>
      <c r="P39" s="10">
        <f>SUM(P40:P43)</f>
        <v>0</v>
      </c>
    </row>
    <row r="40" spans="1:16" s="42" customFormat="1" ht="25.5" customHeight="1">
      <c r="A40" s="210" t="s">
        <v>1727</v>
      </c>
      <c r="B40" s="211"/>
      <c r="C40" s="13">
        <f>SUM(D40:P40)</f>
        <v>0</v>
      </c>
      <c r="D40" s="41">
        <f t="array" ref="D40">COUNT(IF((연계_연계="연계")*(연계_목적=$D$4)*(연계_PTZ=$A40),1))-COUNT(IF((연계_구분="철거")*(연계_연계="연계")*(연계_목적=$D$4)*(연계_PTZ=$A40),1))</f>
        <v>0</v>
      </c>
      <c r="E40" s="41">
        <f t="array" ref="E40">COUNT(IF((연계_연계="연계")*(연계_목적=$E$4)*(연계_PTZ=$A40),1))-COUNT(IF((연계_구분="철거")*(연계_연계="연계")*(연계_목적=$E$4)*(연계_PTZ=$A40),1))</f>
        <v>0</v>
      </c>
      <c r="F40" s="41">
        <f t="array" ref="F40">COUNT(IF((연계_연계="연계")*(연계_목적=$F$4)*(연계_PTZ=$A40),1))-COUNT(IF((연계_구분="철거")*(연계_연계="연계")*(연계_목적=$F$4)*(연계_PTZ=$A40),1))</f>
        <v>0</v>
      </c>
      <c r="G40" s="41">
        <f t="array" ref="G40">COUNT(IF((연계_연계="연계")*(연계_목적=$G$4)*(연계_PTZ=$A40),1))-COUNT(IF((연계_구분="철거")*(연계_연계="연계")*(연계_목적=$G$4)*(연계_PTZ=$A40),1))</f>
        <v>0</v>
      </c>
      <c r="H40" s="41">
        <f t="array" ref="H40">COUNT(IF((연계_연계="연계")*(연계_목적=$H$4)*(연계_PTZ=$A40),1))-COUNT(IF((연계_구분="철거")*(연계_연계="연계")*(연계_목적=$H$4)*(연계_PTZ=$A40),1))</f>
        <v>0</v>
      </c>
      <c r="I40" s="41">
        <f t="array" ref="I40">COUNT(IF((연계_연계="연계")*(연계_목적=$I$4)*(연계_PTZ=$A40),1))-COUNT(IF((연계_구분="철거")*(연계_연계="연계")*(연계_목적=$I$4)*(연계_PTZ=$A40),1))</f>
        <v>0</v>
      </c>
      <c r="J40" s="41">
        <f t="array" ref="J40">COUNT(IF((연계_연계="연계")*(연계_목적=$J$4)*(연계_PTZ=$A40),1))-COUNT(IF((연계_구분="철거")*(연계_연계="연계")*(연계_목적=$J$4)*(연계_PTZ=$A40),1))</f>
        <v>0</v>
      </c>
      <c r="K40" s="41">
        <f t="array" ref="K40">COUNT(IF((연계_연계="연계")*(연계_목적=$K$4)*(연계_PTZ=$A40),1))-COUNT(IF((연계_구분="철거")*(연계_연계="연계")*(연계_목적=$K$4)*(연계_PTZ=$A40),1))</f>
        <v>0</v>
      </c>
      <c r="L40" s="41">
        <f t="array" ref="L40">COUNT(IF((연계_연계="연계")*(연계_목적=$L$4)*(연계_PTZ=$A40),1))-COUNT(IF((연계_구분="철거")*(연계_연계="연계")*(연계_목적=$L$4)*(연계_PTZ=$A40),1))</f>
        <v>0</v>
      </c>
      <c r="M40" s="41">
        <f t="array" ref="M40">COUNT(IF((연계_연계="연계")*(연계_목적=$M$4)*(연계_PTZ=$A40),1))-COUNT(IF((연계_구분="철거")*(연계_연계="연계")*(연계_목적=$M$4)*(연계_PTZ=$A40),1))</f>
        <v>0</v>
      </c>
      <c r="N40" s="23"/>
      <c r="O40" s="41">
        <f t="array" ref="O40">COUNT(IF((연계_연계="미연계")*(연계_목적=$O$4)*(연계_PTZ=$A40),1))-COUNT(IF((연계_구분="철거")*(연계_연계="미연계")*(연계_목적=$O$4)*(연계_PTZ=$A40),1))</f>
        <v>0</v>
      </c>
      <c r="P40" s="41">
        <f t="array" ref="P40">COUNT(IF((연계_연계="미연계")*(연계_목적=$P$4)*(PTZ=$A40),1))-COUNT(IF((연계_구분="철거")*(연계_연계="미연계")*(연계_목적=$P$4)*(PTZ=$A40),1))</f>
        <v>0</v>
      </c>
    </row>
    <row r="41" spans="1:16" s="42" customFormat="1" ht="25.5" customHeight="1">
      <c r="A41" s="210" t="s">
        <v>1728</v>
      </c>
      <c r="B41" s="211"/>
      <c r="C41" s="13">
        <f>SUM(D41:P41)</f>
        <v>238</v>
      </c>
      <c r="D41" s="41">
        <f t="array" ref="D41">COUNT(IF((연계_연계="연계")*(연계_목적=$D$4)*(연계_PTZ=$A41),1))-COUNT(IF((연계_구분="철거")*(연계_연계="연계")*(연계_목적=$D$4)*(연계_PTZ=$A41),1))</f>
        <v>97</v>
      </c>
      <c r="E41" s="41">
        <f t="array" ref="E41">COUNT(IF((연계_연계="연계")*(연계_목적=$E$4)*(연계_PTZ=$A41),1))-COUNT(IF((연계_구분="철거")*(연계_연계="연계")*(연계_목적=$E$4)*(연계_PTZ=$A41),1))</f>
        <v>0</v>
      </c>
      <c r="F41" s="41">
        <f t="array" ref="F41">COUNT(IF((연계_연계="연계")*(연계_목적=$F$4)*(연계_PTZ=$A41),1))-COUNT(IF((연계_구분="철거")*(연계_연계="연계")*(연계_목적=$F$4)*(연계_PTZ=$A41),1))</f>
        <v>50</v>
      </c>
      <c r="G41" s="41">
        <f t="array" ref="G41">COUNT(IF((연계_연계="연계")*(연계_목적=$G$4)*(연계_PTZ=$A41),1))-COUNT(IF((연계_구분="철거")*(연계_연계="연계")*(연계_목적=$G$4)*(연계_PTZ=$A41),1))</f>
        <v>0</v>
      </c>
      <c r="H41" s="41">
        <f t="array" ref="H41">COUNT(IF((연계_연계="연계")*(연계_목적=$H$4)*(연계_PTZ=$A41),1))-COUNT(IF((연계_구분="철거")*(연계_연계="연계")*(연계_목적=$H$4)*(연계_PTZ=$A41),1))</f>
        <v>20</v>
      </c>
      <c r="I41" s="41">
        <f t="array" ref="I41">COUNT(IF((연계_연계="연계")*(연계_목적=$I$4)*(연계_PTZ=$A41),1))-COUNT(IF((연계_구분="철거")*(연계_연계="연계")*(연계_목적=$I$4)*(연계_PTZ=$A41),1))</f>
        <v>0</v>
      </c>
      <c r="J41" s="41">
        <f t="array" ref="J41">COUNT(IF((연계_연계="연계")*(연계_목적=$J$4)*(연계_PTZ=$A41),1))-COUNT(IF((연계_구분="철거")*(연계_연계="연계")*(연계_목적=$J$4)*(연계_PTZ=$A41),1))</f>
        <v>38</v>
      </c>
      <c r="K41" s="41">
        <f t="array" ref="K41">COUNT(IF((연계_연계="연계")*(연계_목적=$K$4)*(연계_PTZ=$A41),1))-COUNT(IF((연계_구분="철거")*(연계_연계="연계")*(연계_목적=$K$4)*(연계_PTZ=$A41),1))</f>
        <v>17</v>
      </c>
      <c r="L41" s="41">
        <f t="array" ref="L41">COUNT(IF((연계_연계="연계")*(연계_목적=$L$4)*(연계_PTZ=$A41),1))-COUNT(IF((연계_구분="철거")*(연계_연계="연계")*(연계_목적=$L$4)*(연계_PTZ=$A41),1))</f>
        <v>16</v>
      </c>
      <c r="M41" s="41">
        <f t="array" ref="M41">COUNT(IF((연계_연계="연계")*(연계_목적=$M$4)*(연계_PTZ=$A41),1))-COUNT(IF((연계_구분="철거")*(연계_연계="연계")*(연계_목적=$M$4)*(연계_PTZ=$A41),1))</f>
        <v>0</v>
      </c>
      <c r="N41" s="23"/>
      <c r="O41" s="41">
        <f t="array" ref="O41">COUNT(IF((연계_연계="미연계")*(연계_목적=$O$4)*(연계_PTZ=$A41),1))-COUNT(IF((연계_구분="철거")*(연계_연계="미연계")*(연계_목적=$O$4)*(연계_PTZ=$A41),1))</f>
        <v>0</v>
      </c>
      <c r="P41" s="41">
        <f t="array" ref="P41">COUNT(IF((연계_연계="미연계")*(연계_목적=$P$4)*(PTZ=$A41),1))-COUNT(IF((연계_구분="철거")*(연계_연계="미연계")*(연계_목적=$P$4)*(PTZ=$A41),1))</f>
        <v>0</v>
      </c>
    </row>
    <row r="42" spans="1:16" s="42" customFormat="1" ht="25.5" customHeight="1">
      <c r="A42" s="210" t="s">
        <v>1729</v>
      </c>
      <c r="B42" s="211"/>
      <c r="C42" s="13">
        <f>SUM(D42:P42)</f>
        <v>860</v>
      </c>
      <c r="D42" s="41">
        <f t="array" ref="D42">COUNT(IF((연계_연계="연계")*(연계_목적=$D$4)*(연계_PTZ=$A42),1))-COUNT(IF((연계_구분="철거")*(연계_연계="연계")*(연계_목적=$D$4)*(연계_PTZ=$A42),1))</f>
        <v>443</v>
      </c>
      <c r="E42" s="41">
        <f t="array" ref="E42">COUNT(IF((연계_연계="연계")*(연계_목적=$E$4)*(연계_PTZ=$A42),1))-COUNT(IF((연계_구분="철거")*(연계_연계="연계")*(연계_목적=$E$4)*(연계_PTZ=$A42),1))</f>
        <v>42</v>
      </c>
      <c r="F42" s="41">
        <f t="array" ref="F42">COUNT(IF((연계_연계="연계")*(연계_목적=$F$4)*(연계_PTZ=$A42),1))-COUNT(IF((연계_구분="철거")*(연계_연계="연계")*(연계_목적=$F$4)*(연계_PTZ=$A42),1))</f>
        <v>167</v>
      </c>
      <c r="G42" s="41">
        <f t="array" ref="G42">COUNT(IF((연계_연계="연계")*(연계_목적=$G$4)*(연계_PTZ=$A42),1))-COUNT(IF((연계_구분="철거")*(연계_연계="연계")*(연계_목적=$G$4)*(연계_PTZ=$A42),1))</f>
        <v>0</v>
      </c>
      <c r="H42" s="41">
        <f t="array" ref="H42">COUNT(IF((연계_연계="연계")*(연계_목적=$H$4)*(연계_PTZ=$A42),1))-COUNT(IF((연계_구분="철거")*(연계_연계="연계")*(연계_목적=$H$4)*(연계_PTZ=$A42),1))</f>
        <v>2</v>
      </c>
      <c r="I42" s="41">
        <f t="array" ref="I42">COUNT(IF((연계_연계="연계")*(연계_목적=$I$4)*(연계_PTZ=$A42),1))-COUNT(IF((연계_구분="철거")*(연계_연계="연계")*(연계_목적=$I$4)*(연계_PTZ=$A42),1))</f>
        <v>0</v>
      </c>
      <c r="J42" s="41">
        <f t="array" ref="J42">COUNT(IF((연계_연계="연계")*(연계_목적=$J$4)*(연계_PTZ=$A42),1))-COUNT(IF((연계_구분="철거")*(연계_연계="연계")*(연계_목적=$J$4)*(연계_PTZ=$A42),1))</f>
        <v>39</v>
      </c>
      <c r="K42" s="41">
        <f t="array" ref="K42">COUNT(IF((연계_연계="연계")*(연계_목적=$K$4)*(연계_PTZ=$A42),1))-COUNT(IF((연계_구분="철거")*(연계_연계="연계")*(연계_목적=$K$4)*(연계_PTZ=$A42),1))</f>
        <v>51</v>
      </c>
      <c r="L42" s="41">
        <f t="array" ref="L42">COUNT(IF((연계_연계="연계")*(연계_목적=$L$4)*(연계_PTZ=$A42),1))-COUNT(IF((연계_구분="철거")*(연계_연계="연계")*(연계_목적=$L$4)*(연계_PTZ=$A42),1))</f>
        <v>60</v>
      </c>
      <c r="M42" s="41">
        <f t="array" ref="M42">COUNT(IF((연계_연계="연계")*(연계_목적=$M$4)*(연계_PTZ=$A42),1))-COUNT(IF((연계_구분="철거")*(연계_연계="연계")*(연계_목적=$M$4)*(연계_PTZ=$A42),1))</f>
        <v>0</v>
      </c>
      <c r="N42" s="23"/>
      <c r="O42" s="41">
        <f t="array" ref="O42">COUNT(IF((연계_연계="미연계")*(연계_목적=$O$4)*(연계_PTZ=$A42),1))-COUNT(IF((연계_구분="철거")*(연계_연계="미연계")*(연계_목적=$O$4)*(연계_PTZ=$A42),1))</f>
        <v>56</v>
      </c>
      <c r="P42" s="41">
        <f t="array" ref="P42">COUNT(IF((연계_연계="미연계")*(연계_목적=$P$4)*(PTZ=$A42),1))-COUNT(IF((연계_구분="철거")*(연계_연계="미연계")*(연계_목적=$P$4)*(PTZ=$A42),1))</f>
        <v>0</v>
      </c>
    </row>
    <row r="43" spans="1:16" s="42" customFormat="1" ht="25.5" customHeight="1">
      <c r="A43" s="212" t="s">
        <v>1721</v>
      </c>
      <c r="B43" s="213"/>
      <c r="C43" s="14">
        <f>SUM(D43:P43)</f>
        <v>243</v>
      </c>
      <c r="D43" s="43"/>
      <c r="E43" s="43"/>
      <c r="F43" s="43"/>
      <c r="G43" s="43"/>
      <c r="H43" s="43"/>
      <c r="I43" s="43"/>
      <c r="J43" s="43"/>
      <c r="K43" s="43"/>
      <c r="L43" s="43"/>
      <c r="M43" s="43">
        <f>M5</f>
        <v>243</v>
      </c>
      <c r="N43" s="23"/>
      <c r="O43" s="43"/>
      <c r="P43" s="43"/>
    </row>
    <row r="44" spans="1:16" ht="18.75" customHeight="1">
      <c r="A44" s="40"/>
      <c r="B44" s="40"/>
      <c r="C44" s="44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23"/>
      <c r="O44" s="40"/>
      <c r="P44" s="40"/>
    </row>
    <row r="45" spans="1:16" s="23" customFormat="1" ht="29.25" customHeight="1">
      <c r="A45" s="193" t="s">
        <v>1730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</row>
    <row r="46" spans="1:16" s="24" customFormat="1" ht="25.5" customHeight="1">
      <c r="A46" s="194" t="s">
        <v>1731</v>
      </c>
      <c r="B46" s="194"/>
      <c r="C46" s="194"/>
      <c r="D46" s="9" t="str">
        <f t="shared" ref="D46:M46" si="16">D4</f>
        <v>방범</v>
      </c>
      <c r="E46" s="9" t="str">
        <f t="shared" ref="E46" si="17">E4</f>
        <v>저속차번</v>
      </c>
      <c r="F46" s="9" t="str">
        <f t="shared" si="16"/>
        <v>어린이보호</v>
      </c>
      <c r="G46" s="9" t="str">
        <f t="shared" si="16"/>
        <v>쓰레기</v>
      </c>
      <c r="H46" s="9" t="str">
        <f t="shared" si="16"/>
        <v>시설물관리</v>
      </c>
      <c r="I46" s="9" t="str">
        <f t="shared" si="16"/>
        <v>문화재</v>
      </c>
      <c r="J46" s="9" t="str">
        <f t="shared" si="16"/>
        <v>재난재해</v>
      </c>
      <c r="K46" s="9" t="str">
        <f t="shared" si="16"/>
        <v>해수욕장</v>
      </c>
      <c r="L46" s="9" t="str">
        <f t="shared" si="16"/>
        <v>주정차단속</v>
      </c>
      <c r="M46" s="9" t="str">
        <f t="shared" si="16"/>
        <v>학교연계</v>
      </c>
      <c r="N46" s="23"/>
      <c r="O46" s="9" t="str">
        <f>O4</f>
        <v>교통정보</v>
      </c>
      <c r="P46" s="9" t="str">
        <f>P4</f>
        <v>쓰레기</v>
      </c>
    </row>
    <row r="47" spans="1:16" s="24" customFormat="1" ht="25.5" customHeight="1">
      <c r="A47" s="191" t="s">
        <v>1726</v>
      </c>
      <c r="B47" s="192"/>
      <c r="C47" s="10" t="str">
        <f>SUM(C48:C51)&amp;" ("&amp;SUM(C48:C50)&amp;")"</f>
        <v>1380 (1137)</v>
      </c>
      <c r="D47" s="10">
        <f t="shared" ref="D47:M47" si="18">SUM(D48:D51)</f>
        <v>570</v>
      </c>
      <c r="E47" s="10">
        <f t="shared" ref="E47" si="19">SUM(E48:E51)</f>
        <v>51</v>
      </c>
      <c r="F47" s="10">
        <f t="shared" si="18"/>
        <v>217</v>
      </c>
      <c r="G47" s="10">
        <f t="shared" si="18"/>
        <v>0</v>
      </c>
      <c r="H47" s="10">
        <f t="shared" si="18"/>
        <v>22</v>
      </c>
      <c r="I47" s="10">
        <f>SUM(I48:I51)</f>
        <v>0</v>
      </c>
      <c r="J47" s="10">
        <f t="shared" si="18"/>
        <v>77</v>
      </c>
      <c r="K47" s="10">
        <f>SUM(K48:K51)</f>
        <v>68</v>
      </c>
      <c r="L47" s="10">
        <f t="shared" si="18"/>
        <v>76</v>
      </c>
      <c r="M47" s="10">
        <f t="shared" si="18"/>
        <v>243</v>
      </c>
      <c r="N47" s="23"/>
      <c r="O47" s="10">
        <f>SUM(O48:O51)</f>
        <v>56</v>
      </c>
      <c r="P47" s="10">
        <f>SUM(P48:P51)</f>
        <v>0</v>
      </c>
    </row>
    <row r="48" spans="1:16" s="42" customFormat="1" ht="25.5" customHeight="1">
      <c r="A48" s="191" t="s">
        <v>1732</v>
      </c>
      <c r="B48" s="192"/>
      <c r="C48" s="13">
        <f>SUM(D48:P48)</f>
        <v>53</v>
      </c>
      <c r="D48" s="41">
        <f t="array" ref="D48">COUNT(IF((연계_연계="연계")*(연계_목적=$D$4)*(연계_야간=$A48),1))-COUNT(IF((연계_구분="철거")*(연계_연계="연계")*(연계_목적=$D$4)*(연계_야간=$A48),1))</f>
        <v>0</v>
      </c>
      <c r="E48" s="41">
        <f t="array" ref="E48">COUNT(IF((연계_연계="연계")*(연계_목적=$E$4)*(연계_야간=$A48),1))-COUNT(IF((연계_구분="철거")*(연계_연계="연계")*(연계_목적=$E$4)*(연계_야간=$A48),1))</f>
        <v>0</v>
      </c>
      <c r="F48" s="41">
        <f t="array" ref="F48">COUNT(IF((연계_연계="연계")*(연계_목적=$F$4)*(연계_야간=$A48),1))-COUNT(IF((연계_구분="철거")*(연계_연계="연계")*(연계_목적=$F$4)*(연계_야간=$A48),1))</f>
        <v>0</v>
      </c>
      <c r="G48" s="41">
        <f t="array" ref="G48">COUNT(IF((연계_연계="연계")*(연계_목적=$G$4)*(연계_야간=$A48),1))-COUNT(IF((연계_구분="철거")*(연계_연계="연계")*(연계_목적=$G$4)*(연계_야간=$A48),1))</f>
        <v>0</v>
      </c>
      <c r="H48" s="41">
        <f t="array" ref="H48">COUNT(IF((연계_연계="연계")*(연계_목적=$H$4)*(연계_야간=$A48),1))-COUNT(IF((연계_구분="철거")*(연계_연계="연계")*(연계_목적=$H$4)*(연계_야간=$A48),1))</f>
        <v>0</v>
      </c>
      <c r="I48" s="41">
        <f t="array" ref="I48">COUNT(IF((연계_연계="연계")*(연계_목적=$I$4)*(연계_야간=$A48),1))-COUNT(IF((연계_구분="철거")*(연계_연계="연계")*(연계_목적=$I$4)*(연계_야간=$A48),1))</f>
        <v>0</v>
      </c>
      <c r="J48" s="41">
        <f t="array" ref="J48">COUNT(IF((연계_연계="연계")*(연계_목적=$J$4)*(연계_야간=$A48),1))-COUNT(IF((연계_구분="철거")*(연계_연계="연계")*(연계_목적=$J$4)*(연계_야간=$A48),1))</f>
        <v>4</v>
      </c>
      <c r="K48" s="41">
        <f t="array" ref="K48">COUNT(IF((연계_연계="연계")*(연계_목적=$K$4)*(연계_야간=$A48),1))-COUNT(IF((연계_구분="철거")*(연계_연계="연계")*(연계_목적=$K$4)*(연계_야간=$A48),1))</f>
        <v>0</v>
      </c>
      <c r="L48" s="41">
        <f t="array" ref="L48">COUNT(IF((연계_연계="연계")*(연계_목적=$L$4)*(연계_야간=$A48),1))-COUNT(IF((연계_구분="철거")*(연계_연계="연계")*(연계_목적=$L$4)*(연계_야간=$A48),1))</f>
        <v>0</v>
      </c>
      <c r="M48" s="41">
        <f t="array" ref="M48">COUNT(IF((연계_연계="연계")*(연계_목적=$M$4)*(연계_야간=$A48),1))-COUNT(IF((연계_구분="철거")*(연계_연계="연계")*(연계_목적=$M$4)*(연계_야간=$A48),1))</f>
        <v>0</v>
      </c>
      <c r="N48" s="23"/>
      <c r="O48" s="41">
        <f t="array" ref="O48">COUNT(IF((연계_연계="미연계")*(연계_목적=$O$4)*(연계_야간=$A48),1))-COUNT(IF((연계_구분="철거")*(연계_연계="미연계")*(연계_목적=$O$4)*(연계_야간=$A48),1))</f>
        <v>49</v>
      </c>
      <c r="P48" s="41">
        <f t="array" ref="P48">COUNT(IF((연계_연계="미연계")*(연계_목적=$P$4)*(연계_야간=$A48),1))-COUNT(IF((연계_구분="철거")*(연계_연계="미연계")*(연계_목적=$P$4)*(연계_야간=$A48),1))</f>
        <v>0</v>
      </c>
    </row>
    <row r="49" spans="1:20" s="42" customFormat="1" ht="25.5" customHeight="1">
      <c r="A49" s="191" t="s">
        <v>1733</v>
      </c>
      <c r="B49" s="192"/>
      <c r="C49" s="13">
        <f>SUM(D49:P49)</f>
        <v>1084</v>
      </c>
      <c r="D49" s="41">
        <f t="array" ref="D49">COUNT(IF((연계_연계="연계")*(연계_목적=$D$4)*(연계_야간=$A49),1))-COUNT(IF((연계_구분="철거")*(연계_연계="연계")*(연계_목적=$D$4)*(연계_야간=$A49),1))</f>
        <v>570</v>
      </c>
      <c r="E49" s="41">
        <f t="array" ref="E49">COUNT(IF((연계_연계="연계")*(연계_목적=$E$4)*(연계_야간=$A49),1))-COUNT(IF((연계_구분="철거")*(연계_연계="연계")*(연계_목적=$E$4)*(연계_야간=$A49),1))</f>
        <v>51</v>
      </c>
      <c r="F49" s="41">
        <f t="array" ref="F49">COUNT(IF((연계_연계="연계")*(연계_목적=$F$4)*(연계_야간=$A49),1))-COUNT(IF((연계_구분="철거")*(연계_연계="연계")*(연계_목적=$F$4)*(연계_야간=$A49),1))</f>
        <v>217</v>
      </c>
      <c r="G49" s="41">
        <f t="array" ref="G49">COUNT(IF((연계_연계="연계")*(연계_목적=$G$4)*(연계_야간=$A49),1))-COUNT(IF((연계_구분="철거")*(연계_연계="연계")*(연계_목적=$G$4)*(연계_야간=$A49),1))</f>
        <v>0</v>
      </c>
      <c r="H49" s="41">
        <f t="array" ref="H49">COUNT(IF((연계_연계="연계")*(연계_목적=$H$4)*(연계_야간=$A49),1))-COUNT(IF((연계_구분="철거")*(연계_연계="연계")*(연계_목적=$H$4)*(연계_야간=$A49),1))</f>
        <v>22</v>
      </c>
      <c r="I49" s="41">
        <f t="array" ref="I49">COUNT(IF((연계_연계="연계")*(연계_목적=$I$4)*(연계_야간=$A49),1))-COUNT(IF((연계_구분="철거")*(연계_연계="연계")*(연계_목적=$I$4)*(연계_야간=$A49),1))</f>
        <v>0</v>
      </c>
      <c r="J49" s="41">
        <f t="array" ref="J49">COUNT(IF((연계_연계="연계")*(연계_목적=$J$4)*(연계_야간=$A49),1))-COUNT(IF((연계_구분="철거")*(연계_연계="연계")*(연계_목적=$J$4)*(연계_야간=$A49),1))</f>
        <v>73</v>
      </c>
      <c r="K49" s="41">
        <f t="array" ref="K49">COUNT(IF((연계_연계="연계")*(연계_목적=$K$4)*(연계_야간=$A49),1))-COUNT(IF((연계_구분="철거")*(연계_연계="연계")*(연계_목적=$K$4)*(연계_야간=$A49),1))</f>
        <v>68</v>
      </c>
      <c r="L49" s="41">
        <f t="array" ref="L49">COUNT(IF((연계_연계="연계")*(연계_목적=$L$4)*(연계_야간=$A49),1))-COUNT(IF((연계_구분="철거")*(연계_연계="연계")*(연계_목적=$L$4)*(연계_야간=$A49),1))</f>
        <v>76</v>
      </c>
      <c r="M49" s="41">
        <f t="array" ref="M49">COUNT(IF((연계_연계="연계")*(연계_목적=$M$4)*(연계_야간=$A49),1))-COUNT(IF((연계_구분="철거")*(연계_연계="연계")*(연계_목적=$M$4)*(연계_야간=$A49),1))</f>
        <v>0</v>
      </c>
      <c r="N49" s="23"/>
      <c r="O49" s="41">
        <f t="array" ref="O49">COUNT(IF((연계_연계="미연계")*(연계_목적=$O$4)*(연계_야간=$A49),1))-COUNT(IF((연계_구분="철거")*(연계_연계="미연계")*(연계_목적=$O$4)*(연계_야간=$A49),1))</f>
        <v>7</v>
      </c>
      <c r="P49" s="41">
        <f t="array" ref="P49">COUNT(IF((연계_연계="미연계")*(연계_목적=$P$4)*(연계_야간=$A49),1))-COUNT(IF((연계_구분="철거")*(연계_연계="미연계")*(연계_목적=$P$4)*(연계_야간=$A49),1))</f>
        <v>0</v>
      </c>
    </row>
    <row r="50" spans="1:20" s="42" customFormat="1" ht="25.5" customHeight="1">
      <c r="A50" s="191" t="s">
        <v>1734</v>
      </c>
      <c r="B50" s="192"/>
      <c r="C50" s="13">
        <f>SUM(D50:P50)</f>
        <v>0</v>
      </c>
      <c r="D50" s="41">
        <f t="array" ref="D50">COUNT(IF((연계_연계="연계")*(연계_목적=$D$4)*(연계_야간=$A50),1))-COUNT(IF((연계_구분="철거")*(연계_연계="연계")*(연계_목적=$D$4)*(연계_야간=$A50),1))</f>
        <v>0</v>
      </c>
      <c r="E50" s="41">
        <f t="array" ref="E50">COUNT(IF((연계_연계="연계")*(연계_목적=$E$4)*(연계_야간=$A50),1))-COUNT(IF((연계_구분="철거")*(연계_연계="연계")*(연계_목적=$E$4)*(연계_야간=$A50),1))</f>
        <v>0</v>
      </c>
      <c r="F50" s="41">
        <f t="array" ref="F50">COUNT(IF((연계_연계="연계")*(연계_목적=$F$4)*(연계_야간=$A50),1))-COUNT(IF((연계_구분="철거")*(연계_연계="연계")*(연계_목적=$F$4)*(연계_야간=$A50),1))</f>
        <v>0</v>
      </c>
      <c r="G50" s="41">
        <f t="array" ref="G50">COUNT(IF((연계_연계="연계")*(연계_목적=$G$4)*(연계_야간=$A50),1))-COUNT(IF((연계_구분="철거")*(연계_연계="연계")*(연계_목적=$G$4)*(연계_야간=$A50),1))</f>
        <v>0</v>
      </c>
      <c r="H50" s="41">
        <f t="array" ref="H50">COUNT(IF((연계_연계="연계")*(연계_목적=$H$4)*(연계_야간=$A50),1))-COUNT(IF((연계_구분="철거")*(연계_연계="연계")*(연계_목적=$H$4)*(연계_야간=$A50),1))</f>
        <v>0</v>
      </c>
      <c r="I50" s="41">
        <f t="array" ref="I50">COUNT(IF((연계_연계="연계")*(연계_목적=$I$4)*(연계_야간=$A50),1))-COUNT(IF((연계_구분="철거")*(연계_연계="연계")*(연계_목적=$I$4)*(연계_야간=$A50),1))</f>
        <v>0</v>
      </c>
      <c r="J50" s="41">
        <f t="array" ref="J50">COUNT(IF((연계_연계="연계")*(연계_목적=$J$4)*(연계_야간=$A50),1))-COUNT(IF((연계_구분="철거")*(연계_연계="연계")*(연계_목적=$J$4)*(연계_야간=$A50),1))</f>
        <v>0</v>
      </c>
      <c r="K50" s="41">
        <f t="array" ref="K50">COUNT(IF((연계_연계="연계")*(연계_목적=$K$4)*(연계_야간=$A50),1))-COUNT(IF((연계_구분="철거")*(연계_연계="연계")*(연계_목적=$K$4)*(연계_야간=$A50),1))</f>
        <v>0</v>
      </c>
      <c r="L50" s="41">
        <f t="array" ref="L50">COUNT(IF((연계_연계="연계")*(연계_목적=$L$4)*(연계_야간=$A50),1))-COUNT(IF((연계_구분="철거")*(연계_연계="연계")*(연계_목적=$L$4)*(연계_야간=$A50),1))</f>
        <v>0</v>
      </c>
      <c r="M50" s="41">
        <f t="array" ref="M50">COUNT(IF((연계_연계="연계")*(연계_목적=$M$4)*(연계_야간=$A50),1))-COUNT(IF((연계_구분="철거")*(연계_연계="연계")*(연계_목적=$M$4)*(연계_야간=$A50),1))</f>
        <v>0</v>
      </c>
      <c r="N50" s="23"/>
      <c r="O50" s="41">
        <f t="array" ref="O50">COUNT(IF((연계_연계="미연계")*(연계_목적=$O$4)*(연계_야간=$A50),1))-COUNT(IF((연계_구분="철거")*(연계_연계="미연계")*(연계_목적=$O$4)*(연계_야간=$A50),1))</f>
        <v>0</v>
      </c>
      <c r="P50" s="41">
        <f t="array" ref="P50">COUNT(IF((연계_연계="미연계")*(연계_목적=$P$4)*(연계_야간=$A50),1))-COUNT(IF((연계_구분="철거")*(연계_연계="미연계")*(연계_목적=$P$4)*(연계_야간=$A50),1))</f>
        <v>0</v>
      </c>
    </row>
    <row r="51" spans="1:20" s="42" customFormat="1" ht="25.5" customHeight="1">
      <c r="A51" s="183" t="s">
        <v>1721</v>
      </c>
      <c r="B51" s="184"/>
      <c r="C51" s="14">
        <f>SUM(D51:P51)</f>
        <v>243</v>
      </c>
      <c r="D51" s="43"/>
      <c r="E51" s="43"/>
      <c r="F51" s="43"/>
      <c r="G51" s="43"/>
      <c r="H51" s="43"/>
      <c r="I51" s="43"/>
      <c r="J51" s="43"/>
      <c r="K51" s="43"/>
      <c r="L51" s="43"/>
      <c r="M51" s="43">
        <f>M5</f>
        <v>243</v>
      </c>
      <c r="N51" s="23"/>
      <c r="O51" s="43"/>
      <c r="P51" s="43"/>
    </row>
    <row r="52" spans="1:20" ht="18.75" customHeight="1">
      <c r="A52" s="45"/>
      <c r="B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23"/>
      <c r="O52" s="45"/>
      <c r="P52" s="45"/>
    </row>
    <row r="53" spans="1:20" s="23" customFormat="1" ht="30" customHeight="1">
      <c r="A53" s="193" t="s">
        <v>1735</v>
      </c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</row>
    <row r="54" spans="1:20" s="24" customFormat="1" ht="25.5" customHeight="1">
      <c r="A54" s="194" t="s">
        <v>1736</v>
      </c>
      <c r="B54" s="194"/>
      <c r="C54" s="194"/>
      <c r="D54" s="9" t="str">
        <f t="shared" ref="D54:M54" si="20">D4</f>
        <v>방범</v>
      </c>
      <c r="E54" s="9" t="str">
        <f t="shared" ref="E54" si="21">E4</f>
        <v>저속차번</v>
      </c>
      <c r="F54" s="9" t="str">
        <f t="shared" si="20"/>
        <v>어린이보호</v>
      </c>
      <c r="G54" s="9" t="str">
        <f t="shared" si="20"/>
        <v>쓰레기</v>
      </c>
      <c r="H54" s="9" t="str">
        <f t="shared" si="20"/>
        <v>시설물관리</v>
      </c>
      <c r="I54" s="9" t="str">
        <f t="shared" si="20"/>
        <v>문화재</v>
      </c>
      <c r="J54" s="9" t="str">
        <f t="shared" si="20"/>
        <v>재난재해</v>
      </c>
      <c r="K54" s="9" t="str">
        <f t="shared" si="20"/>
        <v>해수욕장</v>
      </c>
      <c r="L54" s="9" t="str">
        <f t="shared" si="20"/>
        <v>주정차단속</v>
      </c>
      <c r="M54" s="9" t="str">
        <f t="shared" si="20"/>
        <v>학교연계</v>
      </c>
      <c r="N54" s="23"/>
      <c r="O54" s="9" t="str">
        <f>O4</f>
        <v>교통정보</v>
      </c>
      <c r="P54" s="9" t="str">
        <f>P4</f>
        <v>쓰레기</v>
      </c>
      <c r="S54" s="42"/>
      <c r="T54" s="42"/>
    </row>
    <row r="55" spans="1:20" s="24" customFormat="1" ht="25.5" customHeight="1">
      <c r="A55" s="191" t="s">
        <v>1726</v>
      </c>
      <c r="B55" s="192"/>
      <c r="C55" s="10">
        <f>SUM(C56:C57)</f>
        <v>184</v>
      </c>
      <c r="D55" s="10">
        <f t="shared" ref="D55:M55" si="22">SUM(D56:D57)</f>
        <v>40</v>
      </c>
      <c r="E55" s="10">
        <f t="shared" ref="E55" si="23">SUM(E56:E57)</f>
        <v>102</v>
      </c>
      <c r="F55" s="10">
        <f t="shared" si="22"/>
        <v>30</v>
      </c>
      <c r="G55" s="10">
        <f t="shared" si="22"/>
        <v>0</v>
      </c>
      <c r="H55" s="10">
        <f t="shared" si="22"/>
        <v>8</v>
      </c>
      <c r="I55" s="10">
        <f t="shared" si="22"/>
        <v>0</v>
      </c>
      <c r="J55" s="10">
        <f t="shared" si="22"/>
        <v>4</v>
      </c>
      <c r="K55" s="10">
        <f t="shared" si="22"/>
        <v>0</v>
      </c>
      <c r="L55" s="10">
        <f t="shared" si="22"/>
        <v>0</v>
      </c>
      <c r="M55" s="10">
        <f t="shared" si="22"/>
        <v>0</v>
      </c>
      <c r="N55" s="23"/>
      <c r="O55" s="10">
        <f>SUM(O56:O57)</f>
        <v>0</v>
      </c>
      <c r="P55" s="10">
        <f>SUM(P56:P57)</f>
        <v>0</v>
      </c>
      <c r="S55" s="42"/>
      <c r="T55" s="42"/>
    </row>
    <row r="56" spans="1:20" s="42" customFormat="1" ht="25.5" customHeight="1">
      <c r="A56" s="191" t="s">
        <v>1737</v>
      </c>
      <c r="B56" s="192"/>
      <c r="C56" s="13">
        <f>SUM(D56:P56)</f>
        <v>131</v>
      </c>
      <c r="D56" s="41">
        <f t="array" ref="D56">COUNT(IF((연계_연계="연계")*(연계_목적=$D$4)*(연계_비상벨=A56),1))-COUNT(IF((연계_구분="철거")*(연계_연계="연계")*(연계_목적=$D$4)*(연계_비상벨=A56),1))</f>
        <v>38</v>
      </c>
      <c r="E56" s="41">
        <f t="array" ref="E56">COUNT(IF((연계_연계="연계")*(연계_목적=$E$4)*(연계_비상벨=B56),1))-COUNT(IF((연계_구분="철거")*(연계_연계="연계")*(연계_목적=$E$4)*(연계_비상벨=B56),1))</f>
        <v>51</v>
      </c>
      <c r="F56" s="41">
        <f t="array" ref="F56">COUNT(IF((연계_연계="연계")*(연계_목적=$F$4)*(연계_비상벨=A56),1))-COUNT(IF((연계_구분="철거")*(연계_연계="연계")*(연계_목적=$F$4)*(연계_비상벨=A56),1))</f>
        <v>30</v>
      </c>
      <c r="G56" s="41">
        <f t="array" ref="G56">COUNT(IF((연계_연계="연계")*(연계_목적=$G$4)*(연계_비상벨=A56),1))-COUNT(IF((연계_구분="철거")*(연계_연계="연계")*(연계_목적=$G$4)*(연계_비상벨=A56),1))</f>
        <v>0</v>
      </c>
      <c r="H56" s="41">
        <f t="array" ref="H56">COUNT(IF((연계_연계="연계")*(연계_목적=$H$4)*(연계_비상벨=A56),1))-COUNT(IF((연계_구분="철거")*(연계_연계="연계")*(연계_목적=$H$4)*(연계_비상벨=A56),1))</f>
        <v>8</v>
      </c>
      <c r="I56" s="41">
        <f t="array" ref="I56">COUNT(IF((연계_연계="연계")*(연계_목적=$I$4)*(연계_비상벨=A56),1))-COUNT(IF((연계_구분="철거")*(연계_연계="연계")*(연계_목적=$I$4)*(연계_비상벨=A56),1))</f>
        <v>0</v>
      </c>
      <c r="J56" s="41">
        <f t="array" ref="J56">COUNT(IF((연계_연계="연계")*(연계_목적=$J$4)*(연계_비상벨=A56),1))-COUNT(IF((연계_구분="철거")*(연계_연계="연계")*(연계_목적=$J$4)*(연계_비상벨=A56),1))</f>
        <v>4</v>
      </c>
      <c r="K56" s="41">
        <f t="array" ref="K56">COUNT(IF((연계_연계="연계")*(연계_목적=$K$4)*(연계_비상벨=A56),1))-COUNT(IF((연계_구분="철거")*(연계_연계="연계")*(연계_목적=$K$4)*(연계_비상벨=A56),1))</f>
        <v>0</v>
      </c>
      <c r="L56" s="41">
        <f t="array" ref="L56">COUNT(IF((연계_연계="연계")*(연계_목적=$L$4)*(연계_비상벨=A56),1))-COUNT(IF((연계_구분="철거")*(연계_연계="연계")*(연계_목적=$L$4)*(연계_비상벨=A56),1))</f>
        <v>0</v>
      </c>
      <c r="M56" s="41">
        <f t="array" ref="M56">COUNT(IF((연계_연계="연계")*(연계_목적=$M$4)*(연계_비상벨=A56),1))-COUNT(IF((연계_구분="철거")*(연계_연계="연계")*(연계_목적=$M$4)*(연계_비상벨=A56),1))</f>
        <v>0</v>
      </c>
      <c r="N56" s="23"/>
      <c r="O56" s="41">
        <f t="array" ref="O56">COUNT(IF((연계_연계="미연계")*(연계_목적=$O$4)*(연계_비상벨=A56),1))-COUNT(IF((연계_구분="철거")*(연계_연계="미연계")*(연계_목적=$O$4)*(연계_비상벨=A56),1))</f>
        <v>0</v>
      </c>
      <c r="P56" s="41">
        <f t="array" ref="P56">COUNT(IF((연계_연계="미연계")*(연계_목적=$P$4)*(연계_비상벨=A56),1))-COUNT(IF((연계_구분="철거")*(연계_연계="미연계")*(연계_목적=$P$4)*(연계_비상벨=A56),1))</f>
        <v>0</v>
      </c>
    </row>
    <row r="57" spans="1:20" s="42" customFormat="1" ht="25.5" customHeight="1">
      <c r="A57" s="191" t="s">
        <v>1738</v>
      </c>
      <c r="B57" s="192"/>
      <c r="C57" s="13">
        <f>SUM(D57:P57)</f>
        <v>53</v>
      </c>
      <c r="D57" s="41">
        <f t="array" ref="D57">COUNT(IF((연계_연계="연계")*(연계_목적=$D$4)*(연계_비상벨=A57),1))-COUNT(IF((연계_구분="철거")*(연계_연계="연계")*(연계_목적=$D$4)*(연계_비상벨=A57),1))</f>
        <v>2</v>
      </c>
      <c r="E57" s="41">
        <f t="array" ref="E57">COUNT(IF((연계_연계="연계")*(연계_목적=$E$4)*(연계_비상벨=B57),1))-COUNT(IF((연계_구분="철거")*(연계_연계="연계")*(연계_목적=$E$4)*(연계_비상벨=B57),1))</f>
        <v>51</v>
      </c>
      <c r="F57" s="41">
        <f t="array" ref="F57">COUNT(IF((연계_연계="연계")*(연계_목적=$F$4)*(연계_비상벨=A57),1))-COUNT(IF((연계_구분="철거")*(연계_연계="연계")*(연계_목적=$F$4)*(연계_비상벨=A57),1))</f>
        <v>0</v>
      </c>
      <c r="G57" s="41">
        <f t="array" ref="G57">COUNT(IF((연계_연계="연계")*(연계_목적=$G$4)*(연계_비상벨=A57),1))-COUNT(IF((연계_구분="철거")*(연계_연계="연계")*(연계_목적=$G$4)*(연계_비상벨=A57),1))</f>
        <v>0</v>
      </c>
      <c r="H57" s="41">
        <f t="array" ref="H57">COUNT(IF((연계_연계="연계")*(연계_목적=$H$4)*(연계_비상벨=A57),1))-COUNT(IF((연계_구분="철거")*(연계_연계="연계")*(연계_목적=$H$4)*(연계_비상벨=A57),1))</f>
        <v>0</v>
      </c>
      <c r="I57" s="41">
        <f t="array" ref="I57">COUNT(IF((연계_연계="연계")*(연계_목적=$I$4)*(연계_비상벨=A57),1))-COUNT(IF((연계_구분="철거")*(연계_연계="연계")*(연계_목적=$I$4)*(연계_비상벨=A57),1))</f>
        <v>0</v>
      </c>
      <c r="J57" s="41">
        <f t="array" ref="J57">COUNT(IF((연계_연계="연계")*(연계_목적=$J$4)*(연계_비상벨=A57),1))-COUNT(IF((연계_구분="철거")*(연계_연계="연계")*(연계_목적=$J$4)*(연계_비상벨=A57),1))</f>
        <v>0</v>
      </c>
      <c r="K57" s="41">
        <f t="array" ref="K57">COUNT(IF((연계_연계="연계")*(연계_목적=$K$4)*(연계_비상벨=A57),1))-COUNT(IF((연계_구분="철거")*(연계_연계="연계")*(연계_목적=$K$4)*(연계_비상벨=A57),1))</f>
        <v>0</v>
      </c>
      <c r="L57" s="41">
        <f t="array" ref="L57">COUNT(IF((연계_연계="연계")*(연계_목적=$L$4)*(연계_비상벨=A57),1))-COUNT(IF((연계_구분="철거")*(연계_연계="연계")*(연계_목적=$L$4)*(연계_비상벨=A57),1))</f>
        <v>0</v>
      </c>
      <c r="M57" s="41">
        <f t="array" ref="M57">COUNT(IF((연계_연계="연계")*(연계_목적=$M$4)*(연계_비상벨=A57),1))-COUNT(IF((연계_구분="철거")*(연계_연계="연계")*(연계_목적=$M$4)*(연계_비상벨=A57),1))</f>
        <v>0</v>
      </c>
      <c r="N57" s="23"/>
      <c r="O57" s="41">
        <f t="array" ref="O57">COUNT(IF((연계_연계="미연계")*(연계_목적=$O$4)*(연계_비상벨=A57),1))-COUNT(IF((연계_구분="철거")*(연계_연계="미연계")*(연계_목적=$O$4)*(연계_비상벨=A57),1))</f>
        <v>0</v>
      </c>
      <c r="P57" s="41">
        <f t="array" ref="P57">COUNT(IF((연계_연계="미연계")*(연계_목적=$P$4)*(연계_비상벨=A57),1))-COUNT(IF((연계_구분="철거")*(연계_연계="미연계")*(연계_목적=$P$4)*(연계_비상벨=A57),1))</f>
        <v>0</v>
      </c>
    </row>
    <row r="58" spans="1:20" s="42" customFormat="1" ht="15.75" customHeight="1">
      <c r="C58" s="47"/>
      <c r="N58" s="23"/>
    </row>
    <row r="59" spans="1:20" s="23" customFormat="1" ht="27.75" customHeight="1">
      <c r="A59" s="195" t="s">
        <v>1739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S59" s="42"/>
      <c r="T59" s="42"/>
    </row>
    <row r="60" spans="1:20" s="24" customFormat="1" ht="25.5" customHeight="1">
      <c r="A60" s="194" t="s">
        <v>1740</v>
      </c>
      <c r="B60" s="194"/>
      <c r="C60" s="194"/>
      <c r="D60" s="9" t="str">
        <f>D4</f>
        <v>방범</v>
      </c>
      <c r="E60" s="9" t="str">
        <f>E4</f>
        <v>저속차번</v>
      </c>
      <c r="F60" s="9" t="str">
        <f t="shared" ref="F60:M60" si="24">F4</f>
        <v>어린이보호</v>
      </c>
      <c r="G60" s="9" t="str">
        <f t="shared" si="24"/>
        <v>쓰레기</v>
      </c>
      <c r="H60" s="9" t="str">
        <f t="shared" si="24"/>
        <v>시설물관리</v>
      </c>
      <c r="I60" s="9" t="str">
        <f t="shared" si="24"/>
        <v>문화재</v>
      </c>
      <c r="J60" s="9" t="str">
        <f t="shared" si="24"/>
        <v>재난재해</v>
      </c>
      <c r="K60" s="9" t="str">
        <f t="shared" si="24"/>
        <v>해수욕장</v>
      </c>
      <c r="L60" s="9" t="str">
        <f t="shared" si="24"/>
        <v>주정차단속</v>
      </c>
      <c r="M60" s="9" t="str">
        <f t="shared" si="24"/>
        <v>학교연계</v>
      </c>
      <c r="N60" s="23"/>
      <c r="O60" s="9" t="str">
        <f>O4</f>
        <v>교통정보</v>
      </c>
      <c r="P60" s="9" t="str">
        <f>P4</f>
        <v>쓰레기</v>
      </c>
      <c r="S60" s="42"/>
      <c r="T60" s="42"/>
    </row>
    <row r="61" spans="1:20" s="24" customFormat="1" ht="25.5" customHeight="1">
      <c r="A61" s="191" t="s">
        <v>1726</v>
      </c>
      <c r="B61" s="192"/>
      <c r="C61" s="10" t="str">
        <f>SUM(C62:C70)&amp;" ("&amp;SUM(C62:C69)&amp;")"</f>
        <v>1380 (1137)</v>
      </c>
      <c r="D61" s="10">
        <f t="shared" ref="D61:M61" si="25">SUM(D62:D70)</f>
        <v>570</v>
      </c>
      <c r="E61" s="10">
        <f t="shared" ref="E61" si="26">SUM(E62:E70)</f>
        <v>51</v>
      </c>
      <c r="F61" s="10">
        <f t="shared" si="25"/>
        <v>217</v>
      </c>
      <c r="G61" s="10">
        <f t="shared" si="25"/>
        <v>0</v>
      </c>
      <c r="H61" s="10">
        <f t="shared" si="25"/>
        <v>22</v>
      </c>
      <c r="I61" s="10">
        <f t="shared" si="25"/>
        <v>0</v>
      </c>
      <c r="J61" s="10">
        <f t="shared" si="25"/>
        <v>77</v>
      </c>
      <c r="K61" s="10">
        <f t="shared" si="25"/>
        <v>68</v>
      </c>
      <c r="L61" s="10">
        <f t="shared" si="25"/>
        <v>76</v>
      </c>
      <c r="M61" s="10">
        <f t="shared" si="25"/>
        <v>243</v>
      </c>
      <c r="N61" s="23"/>
      <c r="O61" s="10">
        <f>SUM(O62:O70)</f>
        <v>56</v>
      </c>
      <c r="P61" s="10">
        <f>SUM(P62:P70)</f>
        <v>0</v>
      </c>
      <c r="S61" s="42"/>
      <c r="T61" s="42"/>
    </row>
    <row r="62" spans="1:20" s="42" customFormat="1" ht="23.25" customHeight="1">
      <c r="A62" s="191" t="s">
        <v>1741</v>
      </c>
      <c r="B62" s="192"/>
      <c r="C62" s="11">
        <f>SUM(D62:P62)</f>
        <v>645</v>
      </c>
      <c r="D62" s="41">
        <f t="array" ref="D62">COUNT(IF((연계_연계="연계")*(연계_목적=$D$4)*(연계_읍면="태안"),1))-COUNT(IF((연계_구분="철거")*(연계_연계="연계")*(연계_목적=$D$4)*(연계_읍면="태안"),1))</f>
        <v>412</v>
      </c>
      <c r="E62" s="41">
        <f t="array" ref="E62">COUNT(IF((연계_연계="연계")*(연계_목적=$E$4)*(연계_읍면="태안"),1))-COUNT(IF((연계_구분="철거")*(연계_연계="연계")*(연계_목적=$E$4)*(연계_읍면="태안"),1))</f>
        <v>23</v>
      </c>
      <c r="F62" s="41">
        <f t="array" ref="F62">COUNT(IF((연계_연계="연계")*(연계_목적=$F$4)*(연계_읍면="태안"),1))-COUNT(IF((연계_구분="철거")*(연계_연계="연계")*(연계_목적=$F$4)*(연계_읍면="태안"),1))</f>
        <v>120</v>
      </c>
      <c r="G62" s="41">
        <f t="array" ref="G62">COUNT(IF((연계_연계="연계")*(연계_목적=$G$4)*(연계_읍면="태안"),1))-COUNT(IF((연계_구분="철거")*(연계_연계="연계")*(연계_목적=$G$4)*(연계_읍면="태안"),1))</f>
        <v>0</v>
      </c>
      <c r="H62" s="41">
        <f t="array" ref="H62">COUNT(IF((연계_연계="연계")*(연계_목적=$H$4)*(연계_읍면="태안"),1))-COUNT(IF((연계_구분="철거")*(연계_연계="연계")*(연계_목적=$H$4)*(연계_읍면="태안"),1))</f>
        <v>0</v>
      </c>
      <c r="I62" s="41">
        <f t="array" ref="I62">COUNT(IF((연계_연계="연계")*(연계_목적=$I$4)*(연계_읍면="태안"),1))-COUNT(IF((연계_구분="철거")*(연계_연계="연계")*(연계_목적=$I$4)*(연계_읍면="태안"),1))</f>
        <v>0</v>
      </c>
      <c r="J62" s="41">
        <f t="array" ref="J62">COUNT(IF((연계_연계="연계")*(연계_목적=$J$4)*(연계_읍면="태안"),1))-COUNT(IF((연계_구분="철거")*(연계_연계="연계")*(연계_목적=$J$4)*(연계_읍면="태안"),1))</f>
        <v>1</v>
      </c>
      <c r="K62" s="41">
        <f t="array" ref="K62">COUNT(IF((연계_연계="연계")*(연계_목적=$K$4)*(연계_읍면="태안"),1))-COUNT(IF((연계_구분="철거")*(연계_연계="연계")*(연계_목적=$K$4)*(연계_읍면="태안"),1))</f>
        <v>0</v>
      </c>
      <c r="L62" s="41">
        <f t="array" ref="L62">COUNT(IF((연계_연계="연계")*(연계_목적=$L$4)*(연계_읍면="태안"),1))-COUNT(IF((연계_구분="철거")*(연계_연계="연계")*(연계_목적=$L$4)*(연계_읍면="태안"),1))</f>
        <v>66</v>
      </c>
      <c r="M62" s="41">
        <f t="array" ref="M62">COUNT(IF((연계_연계="연계")*(연계_목적=$M$4)*(연계_읍면="태안"),1))-COUNT(IF((연계_구분="철거")*(연계_연계="연계")*(연계_목적=$M$4)*(연계_읍면="태안"),1))</f>
        <v>0</v>
      </c>
      <c r="N62" s="23"/>
      <c r="O62" s="41">
        <f t="array" ref="O62">COUNT(IF((연계_연계="미연계")*(연계_목적=$O$4)*(연계_읍면="태안"),1))-COUNT(IF((연계_구분="철거")*(연계_연계="미연계")*(연계_목적=$O$4)*(연계_읍면="태안"),1))</f>
        <v>23</v>
      </c>
      <c r="P62" s="41">
        <f t="array" ref="P62">COUNT(IF((연계_연계="미연계")*(연계_목적=$P$4)*(연계_읍면="태안"),1))-COUNT(IF((연계_구분="철거")*(연계_연계="미연계")*(연계_목적=$P$4)*(연계_읍면="태안"),1))</f>
        <v>0</v>
      </c>
    </row>
    <row r="63" spans="1:20" s="42" customFormat="1" ht="23.25" customHeight="1">
      <c r="A63" s="191" t="s">
        <v>1742</v>
      </c>
      <c r="B63" s="192"/>
      <c r="C63" s="11">
        <f t="shared" ref="C63:C69" si="27">SUM(D63:P63)</f>
        <v>148</v>
      </c>
      <c r="D63" s="41">
        <f t="array" ref="D63">COUNT(IF((연계_연계="연계")*(연계_목적=$D$4)*(연계_읍면="안면"),1))-COUNT(IF((연계_구분="철거")*(연계_연계="연계")*(연계_목적=$D$4)*(연계_읍면="안면"),1))</f>
        <v>61</v>
      </c>
      <c r="E63" s="41">
        <f t="array" ref="E63">COUNT(IF((연계_연계="연계")*(연계_목적=$E$4)*(연계_읍면="안면"),1))-COUNT(IF((연계_구분="철거")*(연계_연계="연계")*(연계_목적=$E$4)*(연계_읍면="안면"),1))</f>
        <v>5</v>
      </c>
      <c r="F63" s="41">
        <f t="array" ref="F63">COUNT(IF((연계_연계="연계")*(연계_목적=$F$4)*(연계_읍면="안면"),1))-COUNT(IF((연계_구분="철거")*(연계_연계="연계")*(연계_목적=$F$4)*(연계_읍면="안면"),1))</f>
        <v>25</v>
      </c>
      <c r="G63" s="41">
        <f t="array" ref="G63">COUNT(IF((연계_연계="연계")*(연계_목적=$G$4)*(연계_읍면="안면"),1))-COUNT(IF((연계_구분="철거")*(연계_연계="연계")*(연계_목적=$G$4)*(연계_읍면="안면"),1))</f>
        <v>0</v>
      </c>
      <c r="H63" s="41">
        <f t="array" ref="H63">COUNT(IF((연계_연계="연계")*(연계_목적=$H$4)*(연계_읍면="안면"),1))-COUNT(IF((연계_구분="철거")*(연계_연계="연계")*(연계_목적=$H$4)*(연계_읍면="안면"),1))</f>
        <v>8</v>
      </c>
      <c r="I63" s="41">
        <f t="array" ref="I63">COUNT(IF((연계_연계="연계")*(연계_목적=$I$4)*(연계_읍면="안면"),1))-COUNT(IF((연계_구분="철거")*(연계_연계="연계")*(연계_목적=$I$4)*(연계_읍면="안면"),1))</f>
        <v>0</v>
      </c>
      <c r="J63" s="41">
        <f t="array" ref="J63">COUNT(IF((연계_연계="연계")*(연계_목적=$J$4)*(연계_읍면="안면"),1))-COUNT(IF((연계_구분="철거")*(연계_연계="연계")*(연계_목적=$J$4)*(연계_읍면="안면"),1))</f>
        <v>25</v>
      </c>
      <c r="K63" s="41">
        <f t="array" ref="K63">COUNT(IF((연계_연계="연계")*(연계_목적=$K$4)*(연계_읍면="안면"),1))-COUNT(IF((연계_구분="철거")*(연계_연계="연계")*(연계_목적=$K$4)*(연계_읍면="안면"),1))</f>
        <v>8</v>
      </c>
      <c r="L63" s="41">
        <f t="array" ref="L63">COUNT(IF((연계_연계="연계")*(연계_목적=$L$4)*(연계_읍면="안면"),1))-COUNT(IF((연계_구분="철거")*(연계_연계="연계")*(연계_목적=$L$4)*(연계_읍면="안면"),1))</f>
        <v>10</v>
      </c>
      <c r="M63" s="41">
        <f t="array" ref="M63">COUNT(IF((연계_연계="연계")*(연계_목적=$M$4)*(연계_읍면="안면"),1))-COUNT(IF((연계_구분="철거")*(연계_연계="연계")*(연계_목적=$M$4)*(연계_읍면="안면"),1))</f>
        <v>0</v>
      </c>
      <c r="N63" s="23"/>
      <c r="O63" s="41">
        <f t="array" ref="O63">COUNT(IF((연계_연계="미연계")*(연계_목적=$O$4)*(연계_읍면="안면"),1))-COUNT(IF((연계_구분="철거")*(연계_연계="미연계")*(연계_목적=$O$4)*(연계_읍면="안면"),1))</f>
        <v>6</v>
      </c>
      <c r="P63" s="41">
        <f t="array" ref="P63">COUNT(IF((연계_연계="미연계")*(연계_목적=$P$4)*(연계_읍면="안면"),1))-COUNT(IF((연계_구분="철거")*(연계_연계="미연계")*(연계_목적=$P$4)*(연계_읍면="안면"),1))</f>
        <v>0</v>
      </c>
    </row>
    <row r="64" spans="1:20" s="42" customFormat="1" ht="23.25" customHeight="1">
      <c r="A64" s="191" t="s">
        <v>1743</v>
      </c>
      <c r="B64" s="192"/>
      <c r="C64" s="11">
        <f t="shared" si="27"/>
        <v>35</v>
      </c>
      <c r="D64" s="41">
        <f t="array" ref="D64">COUNT(IF((연계_연계="연계")*(연계_목적=$D$4)*(연계_읍면="고남"),1))-COUNT(IF((연계_구분="철거")*(연계_연계="연계")*(연계_목적=$D$4)*(연계_읍면="고남"),1))</f>
        <v>14</v>
      </c>
      <c r="E64" s="41">
        <f t="array" ref="E64">COUNT(IF((연계_연계="연계")*(연계_목적=$E$4)*(연계_읍면="고남"),1))-COUNT(IF((연계_구분="철거")*(연계_연계="연계")*(연계_목적=$E$4)*(연계_읍면="고남"),1))</f>
        <v>2</v>
      </c>
      <c r="F64" s="41">
        <f t="array" ref="F64">COUNT(IF((연계_연계="연계")*(연계_목적=$F$4)*(연계_읍면="고남"),1))-COUNT(IF((연계_구분="철거")*(연계_연계="연계")*(연계_목적=$F$4)*(연계_읍면="고남"),1))</f>
        <v>5</v>
      </c>
      <c r="G64" s="41">
        <f t="array" ref="G64">COUNT(IF((연계_연계="연계")*(연계_목적=$G$4)*(연계_읍면="고남"),1))-COUNT(IF((연계_구분="철거")*(연계_연계="연계")*(연계_목적=$G$4)*(연계_읍면="고남"),1))</f>
        <v>0</v>
      </c>
      <c r="H64" s="41">
        <f t="array" ref="H64">COUNT(IF((연계_연계="연계")*(연계_목적=$H$4)*(연계_읍면="고남"),1))-COUNT(IF((연계_구분="철거")*(연계_연계="연계")*(연계_목적=$H$4)*(연계_읍면="고남"),1))</f>
        <v>0</v>
      </c>
      <c r="I64" s="41">
        <f t="array" ref="I64">COUNT(IF((연계_연계="연계")*(연계_목적=$I$4)*(연계_읍면="고남"),1))-COUNT(IF((연계_구분="철거")*(연계_연계="연계")*(연계_목적=$I$4)*(연계_읍면="고남"),1))</f>
        <v>0</v>
      </c>
      <c r="J64" s="41">
        <f t="array" ref="J64">COUNT(IF((연계_연계="연계")*(연계_목적=$J$4)*(연계_읍면="고남"),1))-COUNT(IF((연계_구분="철거")*(연계_연계="연계")*(연계_목적=$J$4)*(연계_읍면="고남"),1))</f>
        <v>10</v>
      </c>
      <c r="K64" s="41">
        <f t="array" ref="K64">COUNT(IF((연계_연계="연계")*(연계_목적=$K$4)*(연계_읍면="고남"),1))-COUNT(IF((연계_구분="철거")*(연계_연계="연계")*(연계_목적=$K$4)*(연계_읍면="고남"),1))</f>
        <v>0</v>
      </c>
      <c r="L64" s="41">
        <f t="array" ref="L64">COUNT(IF((연계_연계="연계")*(연계_목적=$L$4)*(연계_읍면="고남"),1))-COUNT(IF((연계_구분="철거")*(연계_연계="연계")*(연계_목적=$L$4)*(연계_읍면="고남"),1))</f>
        <v>0</v>
      </c>
      <c r="M64" s="41">
        <f t="array" ref="M64">COUNT(IF((연계_연계="연계")*(연계_목적=$M$4)*(연계_읍면="고남"),1))-COUNT(IF((연계_구분="철거")*(연계_연계="연계")*(연계_목적=$M$4)*(연계_읍면="고남"),1))</f>
        <v>0</v>
      </c>
      <c r="N64" s="23"/>
      <c r="O64" s="41">
        <f t="array" ref="O64">COUNT(IF((연계_연계="미연계")*(연계_목적=$O$4)*(연계_읍면="고남"),1))-COUNT(IF((연계_구분="철거")*(연계_연계="미연계")*(연계_목적=$O$4)*(연계_읍면="고남"),1))</f>
        <v>4</v>
      </c>
      <c r="P64" s="41">
        <f t="array" ref="P64">COUNT(IF((연계_연계="미연계")*(연계_목적=$P$4)*(연계_읍면="고남"),1))-COUNT(IF((연계_구분="철거")*(연계_연계="미연계")*(연계_목적=$P$4)*(연계_읍면="고남"),1))</f>
        <v>0</v>
      </c>
    </row>
    <row r="65" spans="1:19" s="42" customFormat="1" ht="23.25" customHeight="1">
      <c r="A65" s="191" t="s">
        <v>1744</v>
      </c>
      <c r="B65" s="192"/>
      <c r="C65" s="11">
        <f t="shared" si="27"/>
        <v>48</v>
      </c>
      <c r="D65" s="41">
        <f t="array" ref="D65">COUNT(IF((연계_연계="연계")*(연계_목적=$D$4)*(연계_읍면="남면"),1))-COUNT(IF((연계_구분="철거")*(연계_연계="연계")*(연계_목적=$D$4)*(연계_읍면="남면"),1))</f>
        <v>9</v>
      </c>
      <c r="E65" s="41">
        <f t="array" ref="E65">COUNT(IF((연계_연계="연계")*(연계_목적=$E$4)*(연계_읍면="남면"),1))-COUNT(IF((연계_구분="철거")*(연계_연계="연계")*(연계_목적=$E$4)*(연계_읍면="남면"),1))</f>
        <v>2</v>
      </c>
      <c r="F65" s="41">
        <f t="array" ref="F65">COUNT(IF((연계_연계="연계")*(연계_목적=$F$4)*(연계_읍면="남면"),1))-COUNT(IF((연계_구분="철거")*(연계_연계="연계")*(연계_목적=$F$4)*(연계_읍면="남면"),1))</f>
        <v>11</v>
      </c>
      <c r="G65" s="41">
        <f t="array" ref="G65">COUNT(IF((연계_연계="연계")*(연계_목적=$G$4)*(연계_읍면="남면"),1))-COUNT(IF((연계_구분="철거")*(연계_연계="연계")*(연계_목적=$G$4)*(연계_읍면="남면"),1))</f>
        <v>0</v>
      </c>
      <c r="H65" s="41">
        <f t="array" ref="H65">COUNT(IF((연계_연계="연계")*(연계_목적=$H$4)*(연계_읍면="남면"),1))-COUNT(IF((연계_구분="철거")*(연계_연계="연계")*(연계_목적=$H$4)*(연계_읍면="남면"),1))</f>
        <v>0</v>
      </c>
      <c r="I65" s="41">
        <f t="array" ref="I65">COUNT(IF((연계_연계="연계")*(연계_목적=$I$4)*(연계_읍면="남면"),1))-COUNT(IF((연계_구분="철거")*(연계_연계="연계")*(연계_목적=$I$4)*(연계_읍면="남면"),1))</f>
        <v>0</v>
      </c>
      <c r="J65" s="41">
        <f t="array" ref="J65">COUNT(IF((연계_연계="연계")*(연계_목적=$J$4)*(연계_읍면="남면"),1))-COUNT(IF((연계_구분="철거")*(연계_연계="연계")*(연계_목적=$J$4)*(연계_읍면="남면"),1))</f>
        <v>8</v>
      </c>
      <c r="K65" s="41">
        <f t="array" ref="K65">COUNT(IF((연계_연계="연계")*(연계_목적=$K$4)*(연계_읍면="남면"),1))-COUNT(IF((연계_구분="철거")*(연계_연계="연계")*(연계_목적=$K$4)*(연계_읍면="남면"),1))</f>
        <v>12</v>
      </c>
      <c r="L65" s="41">
        <f t="array" ref="L65">COUNT(IF((연계_연계="연계")*(연계_목적=$L$4)*(연계_읍면="남면"),1))-COUNT(IF((연계_구분="철거")*(연계_연계="연계")*(연계_목적=$L$4)*(연계_읍면="남면"),1))</f>
        <v>0</v>
      </c>
      <c r="M65" s="41">
        <f t="array" ref="M65">COUNT(IF((연계_연계="연계")*(연계_목적=$M$4)*(연계_읍면="남면"),1))-COUNT(IF((연계_구분="철거")*(연계_연계="연계")*(연계_목적=$M$4)*(연계_읍면="남면"),1))</f>
        <v>0</v>
      </c>
      <c r="N65" s="23"/>
      <c r="O65" s="41">
        <f t="array" ref="O65">COUNT(IF((연계_연계="미연계")*(연계_목적=$O$4)*(연계_읍면="남면"),1))-COUNT(IF((연계_구분="철거")*(연계_연계="미연계")*(연계_목적=$O$4)*(연계_읍면="남면"),1))</f>
        <v>6</v>
      </c>
      <c r="P65" s="41">
        <f t="array" ref="P65">COUNT(IF((연계_연계="미연계")*(연계_목적=$P$4)*(연계_읍면="남면"),1))-COUNT(IF((연계_구분="철거")*(연계_연계="미연계")*(연계_목적=$P$4)*(연계_읍면="남면"),1))</f>
        <v>0</v>
      </c>
      <c r="S65" s="48"/>
    </row>
    <row r="66" spans="1:19" s="42" customFormat="1" ht="23.25" customHeight="1">
      <c r="A66" s="191" t="s">
        <v>1745</v>
      </c>
      <c r="B66" s="192"/>
      <c r="C66" s="11">
        <f t="shared" si="27"/>
        <v>87</v>
      </c>
      <c r="D66" s="41">
        <f t="array" ref="D66">COUNT(IF((연계_연계="연계")*(연계_목적=$D$4)*(연계_읍면="근흥"),1))-COUNT(IF((연계_구분="철거")*(연계_연계="연계")*(연계_목적=$D$4)*(연계_읍면="근흥"),1))</f>
        <v>36</v>
      </c>
      <c r="E66" s="41">
        <f t="array" ref="E66">COUNT(IF((연계_연계="연계")*(연계_목적=$E$4)*(연계_읍면="근흥"),1))-COUNT(IF((연계_구분="철거")*(연계_연계="연계")*(연계_목적=$E$4)*(연계_읍면="근흥"),1))</f>
        <v>2</v>
      </c>
      <c r="F66" s="41">
        <f t="array" ref="F66">COUNT(IF((연계_연계="연계")*(연계_목적=$F$4)*(연계_읍면="근흥"),1))-COUNT(IF((연계_구분="철거")*(연계_연계="연계")*(연계_목적=$F$4)*(연계_읍면="근흥"),1))</f>
        <v>14</v>
      </c>
      <c r="G66" s="41">
        <f t="array" ref="G66">COUNT(IF((연계_연계="연계")*(연계_목적=$G$4)*(연계_읍면="근흥"),1))-COUNT(IF((연계_구분="철거")*(연계_연계="연계")*(연계_목적=$G$4)*(연계_읍면="근흥"),1))</f>
        <v>0</v>
      </c>
      <c r="H66" s="41">
        <f t="array" ref="H66">COUNT(IF((연계_연계="연계")*(연계_목적=$H$4)*(연계_읍면="근흥"),1))-COUNT(IF((연계_구분="철거")*(연계_연계="연계")*(연계_목적=$H$4)*(연계_읍면="근흥"),1))</f>
        <v>14</v>
      </c>
      <c r="I66" s="41">
        <f t="array" ref="I66">COUNT(IF((연계_연계="연계")*(연계_목적=$I$4)*(연계_읍면="근흥"),1))-COUNT(IF((연계_구분="철거")*(연계_연계="연계")*(연계_목적=$I$4)*(연계_읍면="근흥"),1))</f>
        <v>0</v>
      </c>
      <c r="J66" s="41">
        <f t="array" ref="J66">COUNT(IF((연계_연계="연계")*(연계_목적=$J$4)*(연계_읍면="근흥"),1))-COUNT(IF((연계_구분="철거")*(연계_연계="연계")*(연계_목적=$J$4)*(연계_읍면="근흥"),1))</f>
        <v>10</v>
      </c>
      <c r="K66" s="41">
        <f t="array" ref="K66">COUNT(IF((연계_연계="연계")*(연계_목적=$K$4)*(연계_읍면="근흥"),1))-COUNT(IF((연계_구분="철거")*(연계_연계="연계")*(연계_목적=$K$4)*(연계_읍면="근흥"),1))</f>
        <v>8</v>
      </c>
      <c r="L66" s="41">
        <f t="array" ref="L66">COUNT(IF((연계_연계="연계")*(연계_목적=$L$4)*(연계_읍면="근흥"),1))-COUNT(IF((연계_구분="철거")*(연계_연계="연계")*(연계_목적=$L$4)*(연계_읍면="근흥"),1))</f>
        <v>0</v>
      </c>
      <c r="M66" s="41">
        <f t="array" ref="M66">COUNT(IF((연계_연계="연계")*(연계_목적=$M$4)*(연계_읍면="근흥"),1))-COUNT(IF((연계_구분="철거")*(연계_연계="연계")*(연계_목적=$M$4)*(연계_읍면="근흥"),1))</f>
        <v>0</v>
      </c>
      <c r="N66" s="23"/>
      <c r="O66" s="41">
        <f t="array" ref="O66">COUNT(IF((연계_연계="미연계")*(연계_목적=$O$4)*(연계_읍면="근흥"),1))-COUNT(IF((연계_구분="철거")*(연계_연계="미연계")*(연계_목적=$O$4)*(연계_읍면="근흥"),1))</f>
        <v>3</v>
      </c>
      <c r="P66" s="41">
        <f t="array" ref="P66">COUNT(IF((연계_연계="미연계")*(연계_목적=$P$4)*(연계_읍면="근흥"),1))-COUNT(IF((연계_구분="철거")*(연계_연계="미연계")*(연계_목적=$P$4)*(연계_읍면="근흥"),1))</f>
        <v>0</v>
      </c>
    </row>
    <row r="67" spans="1:19" s="42" customFormat="1" ht="23.25" customHeight="1">
      <c r="A67" s="191" t="s">
        <v>1746</v>
      </c>
      <c r="B67" s="192"/>
      <c r="C67" s="11">
        <f t="shared" si="27"/>
        <v>92</v>
      </c>
      <c r="D67" s="41">
        <f t="array" ref="D67">COUNT(IF((연계_연계="연계")*(연계_목적=$D$4)*(연계_읍면="소원"),1))-COUNT(IF((연계_구분="철거")*(연계_연계="연계")*(연계_목적=$D$4)*(연계_읍면="소원"),1))</f>
        <v>26</v>
      </c>
      <c r="E67" s="41">
        <f t="array" ref="E67">COUNT(IF((연계_연계="연계")*(연계_목적=$E$4)*(연계_읍면="소원"),1))-COUNT(IF((연계_구분="철거")*(연계_연계="연계")*(연계_목적=$E$4)*(연계_읍면="소원"),1))</f>
        <v>8</v>
      </c>
      <c r="F67" s="41">
        <f t="array" ref="F67">COUNT(IF((연계_연계="연계")*(연계_목적=$F$4)*(연계_읍면="소원"),1))-COUNT(IF((연계_구분="철거")*(연계_연계="연계")*(연계_목적=$F$4)*(연계_읍면="소원"),1))</f>
        <v>21</v>
      </c>
      <c r="G67" s="41">
        <f t="array" ref="G67">COUNT(IF((연계_연계="연계")*(연계_목적=$G$4)*(연계_읍면="소원"),1))-COUNT(IF((연계_구분="철거")*(연계_연계="연계")*(연계_목적=$G$4)*(연계_읍면="소원"),1))</f>
        <v>0</v>
      </c>
      <c r="H67" s="41">
        <f t="array" ref="H67">COUNT(IF((연계_연계="연계")*(연계_목적=$H$4)*(연계_읍면="소원"),1))-COUNT(IF((연계_구분="철거")*(연계_연계="연계")*(연계_목적=$H$4)*(연계_읍면="소원"),1))</f>
        <v>0</v>
      </c>
      <c r="I67" s="41">
        <f t="array" ref="I67">COUNT(IF((연계_연계="연계")*(연계_목적=$I$4)*(연계_읍면="소원"),1))-COUNT(IF((연계_구분="철거")*(연계_연계="연계")*(연계_목적=$I$4)*(연계_읍면="소원"),1))</f>
        <v>0</v>
      </c>
      <c r="J67" s="41">
        <f t="array" ref="J67">COUNT(IF((연계_연계="연계")*(연계_목적=$J$4)*(연계_읍면="소원"),1))-COUNT(IF((연계_구분="철거")*(연계_연계="연계")*(연계_목적=$J$4)*(연계_읍면="소원"),1))</f>
        <v>15</v>
      </c>
      <c r="K67" s="41">
        <f t="array" ref="K67">COUNT(IF((연계_연계="연계")*(연계_목적=$K$4)*(연계_읍면="소원"),1))-COUNT(IF((연계_구분="철거")*(연계_연계="연계")*(연계_목적=$K$4)*(연계_읍면="소원"),1))</f>
        <v>12</v>
      </c>
      <c r="L67" s="41">
        <f t="array" ref="L67">COUNT(IF((연계_연계="연계")*(연계_목적=$L$4)*(연계_읍면="소원"),1))-COUNT(IF((연계_구분="철거")*(연계_연계="연계")*(연계_목적=$L$4)*(연계_읍면="소원"),1))</f>
        <v>0</v>
      </c>
      <c r="M67" s="41">
        <f t="array" ref="M67">COUNT(IF((연계_연계="연계")*(연계_목적=$M$4)*(연계_읍면="소원"),1))-COUNT(IF((연계_구분="철거")*(연계_연계="연계")*(연계_목적=$M$4)*(연계_읍면="소원"),1))</f>
        <v>0</v>
      </c>
      <c r="N67" s="23"/>
      <c r="O67" s="41">
        <f t="array" ref="O67">COUNT(IF((연계_연계="미연계")*(연계_목적=$O$4)*(연계_읍면="소원"),1))-COUNT(IF((연계_구분="철거")*(연계_연계="미연계")*(연계_목적=$O$4)*(연계_읍면="소원"),1))</f>
        <v>10</v>
      </c>
      <c r="P67" s="41">
        <f t="array" ref="P67">COUNT(IF((연계_연계="미연계")*(연계_목적=$P$4)*(연계_읍면="소원"),1))-COUNT(IF((연계_구분="철거")*(연계_연계="미연계")*(연계_목적=$P$4)*(연계_읍면="소원"),1))</f>
        <v>0</v>
      </c>
    </row>
    <row r="68" spans="1:19" s="42" customFormat="1" ht="23.25" customHeight="1">
      <c r="A68" s="191" t="s">
        <v>1747</v>
      </c>
      <c r="B68" s="192"/>
      <c r="C68" s="11">
        <f t="shared" si="27"/>
        <v>68</v>
      </c>
      <c r="D68" s="41">
        <f t="array" ref="D68">COUNT(IF((연계_연계="연계")*(연계_목적=$D$4)*(연계_읍면="원북"),1))-COUNT(IF((연계_구분="철거")*(연계_연계="연계")*(연계_목적=$D$4)*(연계_읍면="원북"),1))</f>
        <v>12</v>
      </c>
      <c r="E68" s="41">
        <f t="array" ref="E68">COUNT(IF((연계_연계="연계")*(연계_목적=$E$4)*(연계_읍면="원북"),1))-COUNT(IF((연계_구분="철거")*(연계_연계="연계")*(연계_목적=$E$4)*(연계_읍면="원북"),1))</f>
        <v>6</v>
      </c>
      <c r="F68" s="41">
        <f t="array" ref="F68">COUNT(IF((연계_연계="연계")*(연계_목적=$F$4)*(연계_읍면="원북"),1))-COUNT(IF((연계_구분="철거")*(연계_연계="연계")*(연계_목적=$F$4)*(연계_읍면="원북"),1))</f>
        <v>12</v>
      </c>
      <c r="G68" s="41">
        <f t="array" ref="G68">COUNT(IF((연계_연계="연계")*(연계_목적=$G$4)*(연계_읍면="원북"),1))-COUNT(IF((연계_구분="철거")*(연계_연계="연계")*(연계_목적=$G$4)*(연계_읍면="원북"),1))</f>
        <v>0</v>
      </c>
      <c r="H68" s="41">
        <f t="array" ref="H68">COUNT(IF((연계_연계="연계")*(연계_목적=$H$4)*(연계_읍면="원북"),1))-COUNT(IF((연계_구분="철거")*(연계_연계="연계")*(연계_목적=$H$4)*(연계_읍면="원북"),1))</f>
        <v>0</v>
      </c>
      <c r="I68" s="41">
        <f t="array" ref="I68">COUNT(IF((연계_연계="연계")*(연계_목적=$I$4)*(연계_읍면="원북"),1))-COUNT(IF((연계_구분="철거")*(연계_연계="연계")*(연계_목적=$I$4)*(연계_읍면="원북"),1))</f>
        <v>0</v>
      </c>
      <c r="J68" s="41">
        <f t="array" ref="J68">COUNT(IF((연계_연계="연계")*(연계_목적=$J$4)*(연계_읍면="원북"),1))-COUNT(IF((연계_구분="철거")*(연계_연계="연계")*(연계_목적=$J$4)*(연계_읍면="원북"),1))</f>
        <v>6</v>
      </c>
      <c r="K68" s="41">
        <f t="array" ref="K68">COUNT(IF((연계_연계="연계")*(연계_목적=$K$4)*(연계_읍면="원북"),1))-COUNT(IF((연계_구분="철거")*(연계_연계="연계")*(연계_목적=$K$4)*(연계_읍면="원북"),1))</f>
        <v>28</v>
      </c>
      <c r="L68" s="41">
        <f t="array" ref="L68">COUNT(IF((연계_연계="연계")*(연계_목적=$L$4)*(연계_읍면="원북"),1))-COUNT(IF((연계_구분="철거")*(연계_연계="연계")*(연계_목적=$L$4)*(연계_읍면="원북"),1))</f>
        <v>0</v>
      </c>
      <c r="M68" s="41">
        <f t="array" ref="M68">COUNT(IF((연계_연계="연계")*(연계_목적=$M$4)*(연계_읍면="원북"),1))-COUNT(IF((연계_구분="철거")*(연계_연계="연계")*(연계_목적=$M$4)*(연계_읍면="원북"),1))</f>
        <v>0</v>
      </c>
      <c r="N68" s="23"/>
      <c r="O68" s="41">
        <f t="array" ref="O68">COUNT(IF((연계_연계="미연계")*(연계_목적=$O$4)*(연계_읍면="원북"),1))-COUNT(IF((연계_구분="철거")*(연계_연계="미연계")*(연계_목적=$O$4)*(연계_읍면="원북"),1))</f>
        <v>4</v>
      </c>
      <c r="P68" s="41">
        <f t="array" ref="P68">COUNT(IF((연계_연계="미연계")*(연계_목적=$P$4)*(연계_읍면="원북"),1))-COUNT(IF((연계_구분="철거")*(연계_연계="미연계")*(연계_목적=$P$4)*(연계_읍면="원북"),1))</f>
        <v>0</v>
      </c>
    </row>
    <row r="69" spans="1:19" s="42" customFormat="1" ht="23.25" customHeight="1">
      <c r="A69" s="191" t="s">
        <v>1748</v>
      </c>
      <c r="B69" s="192"/>
      <c r="C69" s="11">
        <f t="shared" si="27"/>
        <v>14</v>
      </c>
      <c r="D69" s="41">
        <f t="array" ref="D69">COUNT(IF((연계_연계="연계")*(연계_목적=$D$4)*(연계_읍면="이원"),1))-COUNT(IF((연계_구분="철거")*(연계_연계="연계")*(연계_목적=$D$4)*(연계_읍면="이원"),1))</f>
        <v>0</v>
      </c>
      <c r="E69" s="41">
        <f t="array" ref="E69">COUNT(IF((연계_연계="연계")*(연계_목적=$E$4)*(연계_읍면="이원"),1))-COUNT(IF((연계_구분="철거")*(연계_연계="연계")*(연계_목적=$E$4)*(연계_읍면="이원"),1))</f>
        <v>3</v>
      </c>
      <c r="F69" s="41">
        <f t="array" ref="F69">COUNT(IF((연계_연계="연계")*(연계_목적=$F$4)*(연계_읍면="이원"),1))-COUNT(IF((연계_구분="철거")*(연계_연계="연계")*(연계_목적=$F$4)*(연계_읍면="이원"),1))</f>
        <v>9</v>
      </c>
      <c r="G69" s="41">
        <f t="array" ref="G69">COUNT(IF((연계_연계="연계")*(연계_목적=$G$4)*(연계_읍면="이원"),1))-COUNT(IF((연계_구분="철거")*(연계_연계="연계")*(연계_목적=$G$4)*(연계_읍면="이원"),1))</f>
        <v>0</v>
      </c>
      <c r="H69" s="41">
        <f t="array" ref="H69">COUNT(IF((연계_연계="연계")*(연계_목적=$H$4)*(연계_읍면="이원"),1))-COUNT(IF((연계_구분="철거")*(연계_연계="연계")*(연계_목적=$H$4)*(연계_읍면="이원"),1))</f>
        <v>0</v>
      </c>
      <c r="I69" s="41">
        <f t="array" ref="I69">COUNT(IF((연계_연계="연계")*(연계_목적=$I$4)*(연계_읍면="이원"),1))-COUNT(IF((연계_구분="철거")*(연계_연계="연계")*(연계_목적=$I$4)*(연계_읍면="이원"),1))</f>
        <v>0</v>
      </c>
      <c r="J69" s="41">
        <f t="array" ref="J69">COUNT(IF((연계_연계="연계")*(연계_목적=$J$4)*(연계_읍면="이원"),1))-COUNT(IF((연계_구분="철거")*(연계_연계="연계")*(연계_목적=$J$4)*(연계_읍면="이원"),1))</f>
        <v>2</v>
      </c>
      <c r="K69" s="41">
        <f t="array" ref="K69">COUNT(IF((연계_연계="연계")*(연계_목적=$K$4)*(연계_읍면="이원"),1))-COUNT(IF((연계_구분="철거")*(연계_연계="연계")*(연계_목적=$K$4)*(연계_읍면="이원"),1))</f>
        <v>0</v>
      </c>
      <c r="L69" s="41">
        <f t="array" ref="L69">COUNT(IF((연계_연계="연계")*(연계_목적=$L$4)*(연계_읍면="이원"),1))-COUNT(IF((연계_구분="철거")*(연계_연계="연계")*(연계_목적=$L$4)*(연계_읍면="이원"),1))</f>
        <v>0</v>
      </c>
      <c r="M69" s="41">
        <f t="array" ref="M69">COUNT(IF((연계_연계="연계")*(연계_목적=$M$4)*(연계_읍면="이원"),1))-COUNT(IF((연계_구분="철거")*(연계_연계="연계")*(연계_목적=$M$4)*(연계_읍면="이원"),1))</f>
        <v>0</v>
      </c>
      <c r="N69" s="23"/>
      <c r="O69" s="41">
        <f t="array" ref="O69">COUNT(IF((연계_연계="미연계")*(연계_목적=$O$4)*(연계_읍면="이원"),1))-COUNT(IF((연계_구분="철거")*(연계_연계="미연계")*(연계_목적=$O$4)*(연계_읍면="이원"),1))</f>
        <v>0</v>
      </c>
      <c r="P69" s="41">
        <f t="array" ref="P69">COUNT(IF((연계_연계="미연계")*(연계_목적=$P$4)*(연계_읍면="이원"),1))-COUNT(IF((연계_구분="철거")*(연계_연계="미연계")*(연계_목적=$P$4)*(연계_읍면="이원"),1))</f>
        <v>0</v>
      </c>
    </row>
    <row r="70" spans="1:19" s="42" customFormat="1" ht="23.25" customHeight="1">
      <c r="A70" s="183" t="s">
        <v>1749</v>
      </c>
      <c r="B70" s="184"/>
      <c r="C70" s="12">
        <f>SUM(D70:P70)</f>
        <v>243</v>
      </c>
      <c r="D70" s="43"/>
      <c r="E70" s="43"/>
      <c r="F70" s="43"/>
      <c r="G70" s="43"/>
      <c r="H70" s="43"/>
      <c r="I70" s="43"/>
      <c r="J70" s="43"/>
      <c r="K70" s="43"/>
      <c r="L70" s="43"/>
      <c r="M70" s="43">
        <f>M5</f>
        <v>243</v>
      </c>
      <c r="N70" s="23"/>
      <c r="O70" s="43"/>
      <c r="P70" s="43"/>
    </row>
    <row r="71" spans="1:19" s="42" customFormat="1" ht="21.75" customHeight="1">
      <c r="N71" s="23"/>
    </row>
    <row r="72" spans="1:19" s="23" customFormat="1" ht="30" customHeight="1">
      <c r="A72" s="195" t="s">
        <v>1750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</row>
    <row r="73" spans="1:19" s="24" customFormat="1" ht="28.5" customHeight="1">
      <c r="A73" s="194" t="s">
        <v>1751</v>
      </c>
      <c r="B73" s="194"/>
      <c r="C73" s="194"/>
      <c r="D73" s="9" t="str">
        <f t="shared" ref="D73:M73" si="28">D4</f>
        <v>방범</v>
      </c>
      <c r="E73" s="9" t="str">
        <f t="shared" ref="E73" si="29">E4</f>
        <v>저속차번</v>
      </c>
      <c r="F73" s="9" t="str">
        <f t="shared" si="28"/>
        <v>어린이보호</v>
      </c>
      <c r="G73" s="9" t="str">
        <f t="shared" si="28"/>
        <v>쓰레기</v>
      </c>
      <c r="H73" s="9" t="str">
        <f t="shared" si="28"/>
        <v>시설물관리</v>
      </c>
      <c r="I73" s="9" t="str">
        <f t="shared" si="28"/>
        <v>문화재</v>
      </c>
      <c r="J73" s="9" t="str">
        <f t="shared" si="28"/>
        <v>재난재해</v>
      </c>
      <c r="K73" s="9" t="str">
        <f t="shared" si="28"/>
        <v>해수욕장</v>
      </c>
      <c r="L73" s="9" t="str">
        <f t="shared" si="28"/>
        <v>주정차단속</v>
      </c>
      <c r="M73" s="9" t="str">
        <f t="shared" si="28"/>
        <v>학교연계</v>
      </c>
      <c r="N73" s="23"/>
      <c r="O73" s="9" t="str">
        <f>O4</f>
        <v>교통정보</v>
      </c>
      <c r="P73" s="9" t="str">
        <f>P4</f>
        <v>쓰레기</v>
      </c>
    </row>
    <row r="74" spans="1:19" s="24" customFormat="1" ht="28.5" customHeight="1">
      <c r="A74" s="191" t="s">
        <v>1752</v>
      </c>
      <c r="B74" s="192"/>
      <c r="C74" s="10" t="str">
        <f>SUM(C75:C109)&amp;" ("&amp;SUM(C75:C108)&amp;")"</f>
        <v>1380 (1137)</v>
      </c>
      <c r="D74" s="10">
        <f t="shared" ref="D74:M74" si="30">SUM(D75:D109)</f>
        <v>570</v>
      </c>
      <c r="E74" s="10">
        <f t="shared" si="30"/>
        <v>51</v>
      </c>
      <c r="F74" s="10">
        <f t="shared" si="30"/>
        <v>217</v>
      </c>
      <c r="G74" s="10">
        <f t="shared" si="30"/>
        <v>0</v>
      </c>
      <c r="H74" s="10">
        <f t="shared" si="30"/>
        <v>22</v>
      </c>
      <c r="I74" s="10">
        <f t="shared" si="30"/>
        <v>0</v>
      </c>
      <c r="J74" s="10">
        <f t="shared" si="30"/>
        <v>77</v>
      </c>
      <c r="K74" s="10">
        <f t="shared" si="30"/>
        <v>68</v>
      </c>
      <c r="L74" s="10">
        <f t="shared" si="30"/>
        <v>76</v>
      </c>
      <c r="M74" s="10">
        <f t="shared" si="30"/>
        <v>243</v>
      </c>
      <c r="N74" s="23"/>
      <c r="O74" s="10">
        <f>SUM(O75:O109)</f>
        <v>56</v>
      </c>
      <c r="P74" s="10">
        <f>SUM(P75:P109)</f>
        <v>0</v>
      </c>
    </row>
    <row r="75" spans="1:19" s="42" customFormat="1" ht="22.5" customHeight="1">
      <c r="A75" s="191" t="s">
        <v>5392</v>
      </c>
      <c r="B75" s="192"/>
      <c r="C75" s="11">
        <f>SUM(D75:P75)</f>
        <v>0</v>
      </c>
      <c r="D75" s="41">
        <f t="array" ref="D75">COUNT(IF((연계_연계="연계")*(연계_목적=$D$4)*(연계_부서=A75),1))-COUNT(IF((연계_구분="철거")*(연계_연계="연계")*(연계_목적=$D$4)*(연계_부서=A75),1))</f>
        <v>0</v>
      </c>
      <c r="E75" s="41">
        <f t="array" ref="E75">COUNT(IF((연계_연계="연계")*(연계_목적=$E$4)*(연계_부서=A75),1))-COUNT(IF((연계_구분="철거")*(연계_연계="연계")*(연계_목적=$E$4)*(연계_부서=A75),1))</f>
        <v>0</v>
      </c>
      <c r="F75" s="41">
        <f t="array" ref="F75">COUNT(IF((연계_연계="연계")*(연계_목적=$F$4)*(연계_부서=A75),1))-COUNT(IF((연계_구분="철거")*(연계_연계="연계")*(연계_목적=$F$4)*(연계_부서=A75),1))</f>
        <v>0</v>
      </c>
      <c r="G75" s="41">
        <f t="array" ref="G75">COUNT(IF((연계_연계="연계")*(연계_목적=$G$4)*(연계_부서=A75),1))-COUNT(IF((연계_구분="철거")*(연계_연계="연계")*(연계_목적=$G$4)*(연계_부서=A75),1))</f>
        <v>0</v>
      </c>
      <c r="H75" s="41">
        <f t="array" ref="H75">COUNT(IF((연계_연계="연계")*(연계_목적=$H$4)*(연계_부서=A75),1))-COUNT(IF((연계_구분="철거")*(연계_연계="연계")*(연계_목적=$H$4)*(연계_부서=A75),1))</f>
        <v>0</v>
      </c>
      <c r="I75" s="41">
        <f t="array" ref="I75">COUNT(IF((연계_연계="연계")*(연계_목적=$I$4)*(연계_부서=A75),1))-COUNT(IF((연계_구분="철거")*(연계_연계="연계")*(연계_목적=$I$4)*(연계_부서=A75),1))</f>
        <v>0</v>
      </c>
      <c r="J75" s="41">
        <f t="array" ref="J75">COUNT(IF((연계_연계="연계")*(연계_목적=$J$4)*(연계_부서=A75),1))-COUNT(IF((연계_구분="철거")*(연계_연계="연계")*(연계_목적=$J$4)*(연계_부서=A75),1))</f>
        <v>0</v>
      </c>
      <c r="K75" s="41">
        <f t="array" ref="K75">COUNT(IF((연계_연계="연계")*(연계_목적=$K$4)*(연계_부서=A75),1))-COUNT(IF((연계_구분="철거")*(연계_연계="연계")*(연계_목적=$K$4)*(연계_부서=A75),1))</f>
        <v>0</v>
      </c>
      <c r="L75" s="41">
        <f t="array" ref="L75">COUNT(IF((연계_연계="연계")*(연계_목적=$L$4)*(연계_부서=A75),1))-COUNT(IF((연계_구분="철거")*(연계_연계="연계")*(연계_목적=$L$4)*(연계_부서=A75),1))</f>
        <v>0</v>
      </c>
      <c r="M75" s="41">
        <f t="array" ref="M75">COUNT(IF((연계_연계="연계")*(연계_목적=$M$4)*(연계_부서=A75),1))-COUNT(IF((연계_구분="철거")*(연계_연계="연계")*(연계_목적=$M$4)*(연계_부서=A75),1))</f>
        <v>0</v>
      </c>
      <c r="N75" s="23"/>
      <c r="O75" s="41">
        <f t="array" ref="O75">COUNT(IF((연계_연계="미연계")*(연계_목적=$O$4)*(연계_부서=A75),1))-COUNT(IF((연계_구분="철거")*(연계_연계="미연계")*(연계_목적=$O$4)*(연계_부서=A75),1))</f>
        <v>0</v>
      </c>
      <c r="P75" s="41">
        <f t="array" ref="P75">COUNT(IF((연계_연계="미연계")*(연계_목적=$P$4)*(연계_부서=A75),1))-COUNT(IF((연계_구분="철거")*(연계_연계="미연계")*(연계_목적=$P$4)*(연계_부서=A75),1))</f>
        <v>0</v>
      </c>
    </row>
    <row r="76" spans="1:19" s="42" customFormat="1" ht="22.5" customHeight="1">
      <c r="A76" s="191" t="s">
        <v>5393</v>
      </c>
      <c r="B76" s="192"/>
      <c r="C76" s="11">
        <f t="shared" ref="C76:C107" si="31">SUM(D76:P76)</f>
        <v>0</v>
      </c>
      <c r="D76" s="41">
        <f t="array" ref="D76">COUNT(IF((연계_연계="연계")*(연계_목적=$D$4)*(연계_부서=A76),1))-COUNT(IF((연계_구분="철거")*(연계_연계="연계")*(연계_목적=$D$4)*(연계_부서=A76),1))</f>
        <v>0</v>
      </c>
      <c r="E76" s="41">
        <f t="array" ref="E76">COUNT(IF((연계_연계="연계")*(연계_목적=$E$4)*(연계_부서=A76),1))-COUNT(IF((연계_구분="철거")*(연계_연계="연계")*(연계_목적=$E$4)*(연계_부서=A76),1))</f>
        <v>0</v>
      </c>
      <c r="F76" s="41">
        <f t="array" ref="F76">COUNT(IF((연계_연계="연계")*(연계_목적=$F$4)*(연계_부서=A76),1))-COUNT(IF((연계_구분="철거")*(연계_연계="연계")*(연계_목적=$F$4)*(연계_부서=A76),1))</f>
        <v>0</v>
      </c>
      <c r="G76" s="41">
        <f t="array" ref="G76">COUNT(IF((연계_연계="연계")*(연계_목적=$G$4)*(연계_부서=A76),1))-COUNT(IF((연계_구분="철거")*(연계_연계="연계")*(연계_목적=$G$4)*(연계_부서=A76),1))</f>
        <v>0</v>
      </c>
      <c r="H76" s="41">
        <f t="array" ref="H76">COUNT(IF((연계_연계="연계")*(연계_목적=$H$4)*(연계_부서=A76),1))-COUNT(IF((연계_구분="철거")*(연계_연계="연계")*(연계_목적=$H$4)*(연계_부서=A76),1))</f>
        <v>0</v>
      </c>
      <c r="I76" s="41">
        <f t="array" ref="I76">COUNT(IF((연계_연계="연계")*(연계_목적=$I$4)*(연계_부서=A76),1))-COUNT(IF((연계_구분="철거")*(연계_연계="연계")*(연계_목적=$I$4)*(연계_부서=A76),1))</f>
        <v>0</v>
      </c>
      <c r="J76" s="41">
        <f t="array" ref="J76">COUNT(IF((연계_연계="연계")*(연계_목적=$J$4)*(연계_부서=A76),1))-COUNT(IF((연계_구분="철거")*(연계_연계="연계")*(연계_목적=$J$4)*(연계_부서=A76),1))</f>
        <v>0</v>
      </c>
      <c r="K76" s="41">
        <f t="array" ref="K76">COUNT(IF((연계_연계="연계")*(연계_목적=$K$4)*(연계_부서=A76),1))-COUNT(IF((연계_구분="철거")*(연계_연계="연계")*(연계_목적=$K$4)*(연계_부서=A76),1))</f>
        <v>0</v>
      </c>
      <c r="L76" s="41">
        <f t="array" ref="L76">COUNT(IF((연계_연계="연계")*(연계_목적=$L$4)*(연계_부서=A76),1))-COUNT(IF((연계_구분="철거")*(연계_연계="연계")*(연계_목적=$L$4)*(연계_부서=A76),1))</f>
        <v>0</v>
      </c>
      <c r="M76" s="41">
        <f t="array" ref="M76">COUNT(IF((연계_연계="연계")*(연계_목적=$M$4)*(연계_부서=A76),1))-COUNT(IF((연계_구분="철거")*(연계_연계="연계")*(연계_목적=$M$4)*(연계_부서=A76),1))</f>
        <v>0</v>
      </c>
      <c r="N76" s="23"/>
      <c r="O76" s="41">
        <f t="array" ref="O76">COUNT(IF((연계_연계="미연계")*(연계_목적=$O$4)*(연계_부서=A75),1))-COUNT(IF((연계_구분="철거")*(연계_연계="미연계")*(연계_목적=$O$4)*(연계_부서=A75),1))</f>
        <v>0</v>
      </c>
      <c r="P76" s="41">
        <f t="array" ref="P76">COUNT(IF((연계_연계="미연계")*(연계_목적=$P$4)*(연계_부서=A76),1))-COUNT(IF((연계_구분="철거")*(연계_연계="미연계")*(연계_목적=$P$4)*(연계_부서=A76),1))</f>
        <v>0</v>
      </c>
    </row>
    <row r="77" spans="1:19" s="42" customFormat="1" ht="22.5" customHeight="1">
      <c r="A77" s="191" t="s">
        <v>5394</v>
      </c>
      <c r="B77" s="192"/>
      <c r="C77" s="11">
        <f t="shared" si="31"/>
        <v>559</v>
      </c>
      <c r="D77" s="41">
        <f t="array" ref="D77">COUNT(IF((연계_연계="연계")*(연계_목적=$D$4)*(연계_부서=A77),1))-COUNT(IF((연계_구분="철거")*(연계_연계="연계")*(연계_목적=$D$4)*(연계_부서=A77),1))</f>
        <v>299</v>
      </c>
      <c r="E77" s="41">
        <f t="array" ref="E77">COUNT(IF((연계_연계="연계")*(연계_목적=$E$4)*(연계_부서=A77),1))-COUNT(IF((연계_구분="철거")*(연계_연계="연계")*(연계_목적=$E$4)*(연계_부서=A77),1))</f>
        <v>48</v>
      </c>
      <c r="F77" s="41">
        <f t="array" ref="F77">COUNT(IF((연계_연계="연계")*(연계_목적=$F$4)*(연계_부서=A77),1))-COUNT(IF((연계_구분="철거")*(연계_연계="연계")*(연계_목적=$F$4)*(연계_부서=A77),1))</f>
        <v>150</v>
      </c>
      <c r="G77" s="41">
        <f t="array" ref="G77">COUNT(IF((연계_연계="연계")*(연계_목적=$G$4)*(연계_부서=A77),1))-COUNT(IF((연계_구분="철거")*(연계_연계="연계")*(연계_목적=$G$4)*(연계_부서=A77),1))</f>
        <v>0</v>
      </c>
      <c r="H77" s="41">
        <f t="array" ref="H77">COUNT(IF((연계_연계="연계")*(연계_목적=$H$4)*(연계_부서=A77),1))-COUNT(IF((연계_구분="철거")*(연계_연계="연계")*(연계_목적=$H$4)*(연계_부서=A77),1))</f>
        <v>2</v>
      </c>
      <c r="I77" s="41">
        <f t="array" ref="I77">COUNT(IF((연계_연계="연계")*(연계_목적=$I$4)*(연계_부서=A77),1))-COUNT(IF((연계_구분="철거")*(연계_연계="연계")*(연계_목적=$I$4)*(연계_부서=A77),1))</f>
        <v>0</v>
      </c>
      <c r="J77" s="41">
        <f t="array" ref="J77">COUNT(IF((연계_연계="연계")*(연계_목적=$J$4)*(연계_부서=A77),1))-COUNT(IF((연계_구분="철거")*(연계_연계="연계")*(연계_목적=$J$4)*(연계_부서=A77),1))</f>
        <v>0</v>
      </c>
      <c r="K77" s="41">
        <f t="array" ref="K77">COUNT(IF((연계_연계="연계")*(연계_목적=$K$4)*(연계_부서=A77),1))-COUNT(IF((연계_구분="철거")*(연계_연계="연계")*(연계_목적=$K$4)*(연계_부서=A77),1))</f>
        <v>0</v>
      </c>
      <c r="L77" s="41">
        <f t="array" ref="L77">COUNT(IF((연계_연계="연계")*(연계_목적=$L$4)*(연계_부서=A77),1))-COUNT(IF((연계_구분="철거")*(연계_연계="연계")*(연계_목적=$L$4)*(연계_부서=A77),1))</f>
        <v>4</v>
      </c>
      <c r="M77" s="41">
        <f t="array" ref="M77">COUNT(IF((연계_연계="연계")*(연계_목적=$M$4)*(연계_부서=A77),1))-COUNT(IF((연계_구분="철거")*(연계_연계="연계")*(연계_목적=$M$4)*(연계_부서=A77),1))</f>
        <v>0</v>
      </c>
      <c r="N77" s="23"/>
      <c r="O77" s="41">
        <f t="array" ref="O77">COUNT(IF((연계_연계="미연계")*(연계_목적=$O$4)*(연계_부서=A77),1))-COUNT(IF((연계_구분="철거")*(연계_연계="미연계")*(연계_목적=$O$4)*(연계_부서=A77),1))</f>
        <v>56</v>
      </c>
      <c r="P77" s="41">
        <f t="array" ref="P77">COUNT(IF((연계_연계="미연계")*(연계_목적=$P$4)*(연계_부서=A77),1))-COUNT(IF((연계_구분="철거")*(연계_연계="미연계")*(연계_목적=$P$4)*(연계_부서=A77),1))</f>
        <v>0</v>
      </c>
    </row>
    <row r="78" spans="1:19" s="42" customFormat="1" ht="22.5" customHeight="1">
      <c r="A78" s="191" t="s">
        <v>5395</v>
      </c>
      <c r="B78" s="192"/>
      <c r="C78" s="11">
        <f t="shared" si="31"/>
        <v>149</v>
      </c>
      <c r="D78" s="41">
        <f t="array" ref="D78">COUNT(IF((연계_연계="연계")*(연계_목적=$D$4)*(연계_부서=A78),1))-COUNT(IF((연계_구분="철거")*(연계_연계="연계")*(연계_목적=$D$4)*(연계_부서=A78),1))</f>
        <v>0</v>
      </c>
      <c r="E78" s="41">
        <f t="array" ref="E78">COUNT(IF((연계_연계="연계")*(연계_목적=$E$4)*(연계_부서=A78),1))-COUNT(IF((연계_구분="철거")*(연계_연계="연계")*(연계_목적=$E$4)*(연계_부서=A78),1))</f>
        <v>0</v>
      </c>
      <c r="F78" s="41">
        <f t="array" ref="F78">COUNT(IF((연계_연계="연계")*(연계_목적=$F$4)*(연계_부서=A78),1))-COUNT(IF((연계_구분="철거")*(연계_연계="연계")*(연계_목적=$F$4)*(연계_부서=A78),1))</f>
        <v>4</v>
      </c>
      <c r="G78" s="41">
        <f t="array" ref="G78">COUNT(IF((연계_연계="연계")*(연계_목적=$G$4)*(연계_부서=A78),1))-COUNT(IF((연계_구분="철거")*(연계_연계="연계")*(연계_목적=$G$4)*(연계_부서=A78),1))</f>
        <v>0</v>
      </c>
      <c r="H78" s="41">
        <f t="array" ref="H78">COUNT(IF((연계_연계="연계")*(연계_목적=$H$4)*(연계_부서=A78),1))-COUNT(IF((연계_구분="철거")*(연계_연계="연계")*(연계_목적=$H$4)*(연계_부서=A78),1))</f>
        <v>0</v>
      </c>
      <c r="I78" s="41">
        <f t="array" ref="I78">COUNT(IF((연계_연계="연계")*(연계_목적=$I$4)*(연계_부서=A78),1))-COUNT(IF((연계_구분="철거")*(연계_연계="연계")*(연계_목적=$I$4)*(연계_부서=A78),1))</f>
        <v>0</v>
      </c>
      <c r="J78" s="41">
        <f t="array" ref="J78">COUNT(IF((연계_연계="연계")*(연계_목적=$J$4)*(연계_부서=A78),1))-COUNT(IF((연계_구분="철거")*(연계_연계="연계")*(연계_목적=$J$4)*(연계_부서=A78),1))</f>
        <v>77</v>
      </c>
      <c r="K78" s="41">
        <f t="array" ref="K78">COUNT(IF((연계_연계="연계")*(연계_목적=$K$4)*(연계_부서=A78),1))-COUNT(IF((연계_구분="철거")*(연계_연계="연계")*(연계_목적=$K$4)*(연계_부서=A78),1))</f>
        <v>68</v>
      </c>
      <c r="L78" s="41">
        <f t="array" ref="L78">COUNT(IF((연계_연계="연계")*(연계_목적=$L$4)*(연계_부서=A78),1))-COUNT(IF((연계_구분="철거")*(연계_연계="연계")*(연계_목적=$L$4)*(연계_부서=A78),1))</f>
        <v>0</v>
      </c>
      <c r="M78" s="41">
        <f t="array" ref="M78">COUNT(IF((연계_연계="연계")*(연계_목적=$M$4)*(연계_부서=A78),1))-COUNT(IF((연계_구분="철거")*(연계_연계="연계")*(연계_목적=$M$4)*(연계_부서=A78),1))</f>
        <v>0</v>
      </c>
      <c r="N78" s="23"/>
      <c r="O78" s="41">
        <f t="array" ref="O78">COUNT(IF((연계_연계="미연계")*(연계_목적=$O$4)*(연계_부서=A78),1))-COUNT(IF((연계_구분="철거")*(연계_연계="미연계")*(연계_목적=$O$4)*(연계_부서=A78),1))</f>
        <v>0</v>
      </c>
      <c r="P78" s="41">
        <f t="array" ref="P78">COUNT(IF((연계_연계="미연계")*(연계_목적=$P$4)*(연계_부서=A78),1))-COUNT(IF((연계_구분="철거")*(연계_연계="미연계")*(연계_목적=$P$4)*(연계_부서=A78),1))</f>
        <v>0</v>
      </c>
    </row>
    <row r="79" spans="1:19" s="42" customFormat="1" ht="22.5" customHeight="1">
      <c r="A79" s="191" t="s">
        <v>5396</v>
      </c>
      <c r="B79" s="192"/>
      <c r="C79" s="11">
        <f t="shared" si="31"/>
        <v>11</v>
      </c>
      <c r="D79" s="41">
        <f t="array" ref="D79">COUNT(IF((연계_연계="연계")*(연계_목적=$D$4)*(연계_부서=A79),1))-COUNT(IF((연계_구분="철거")*(연계_연계="연계")*(연계_목적=$D$4)*(연계_부서=A79),1))</f>
        <v>11</v>
      </c>
      <c r="E79" s="41">
        <f t="array" ref="E79">COUNT(IF((연계_연계="연계")*(연계_목적=$E$4)*(연계_부서=A79),1))-COUNT(IF((연계_구분="철거")*(연계_연계="연계")*(연계_목적=$E$4)*(연계_부서=A79),1))</f>
        <v>0</v>
      </c>
      <c r="F79" s="41">
        <f t="array" ref="F79">COUNT(IF((연계_연계="연계")*(연계_목적=$F$4)*(연계_부서=A79),1))-COUNT(IF((연계_구분="철거")*(연계_연계="연계")*(연계_목적=$F$4)*(연계_부서=A79),1))</f>
        <v>0</v>
      </c>
      <c r="G79" s="41">
        <f t="array" ref="G79">COUNT(IF((연계_연계="연계")*(연계_목적=$G$4)*(연계_부서=A79),1))-COUNT(IF((연계_구분="철거")*(연계_연계="연계")*(연계_목적=$G$4)*(연계_부서=A79),1))</f>
        <v>0</v>
      </c>
      <c r="H79" s="41">
        <f t="array" ref="H79">COUNT(IF((연계_연계="연계")*(연계_목적=$H$4)*(연계_부서=A79),1))-COUNT(IF((연계_구분="철거")*(연계_연계="연계")*(연계_목적=$H$4)*(연계_부서=A79),1))</f>
        <v>0</v>
      </c>
      <c r="I79" s="41">
        <f t="array" ref="I79">COUNT(IF((연계_연계="연계")*(연계_목적=$I$4)*(연계_부서=A79),1))-COUNT(IF((연계_구분="철거")*(연계_연계="연계")*(연계_목적=$I$4)*(연계_부서=A79),1))</f>
        <v>0</v>
      </c>
      <c r="J79" s="41">
        <f t="array" ref="J79">COUNT(IF((연계_연계="연계")*(연계_목적=$J$4)*(연계_부서=A79),1))-COUNT(IF((연계_구분="철거")*(연계_연계="연계")*(연계_목적=$J$4)*(연계_부서=A79),1))</f>
        <v>0</v>
      </c>
      <c r="K79" s="41">
        <f t="array" ref="K79">COUNT(IF((연계_연계="연계")*(연계_목적=$K$4)*(연계_부서=A79),1))-COUNT(IF((연계_구분="철거")*(연계_연계="연계")*(연계_목적=$K$4)*(연계_부서=A79),1))</f>
        <v>0</v>
      </c>
      <c r="L79" s="41">
        <f t="array" ref="L79">COUNT(IF((연계_연계="연계")*(연계_목적=$L$4)*(연계_부서=A79),1))-COUNT(IF((연계_구분="철거")*(연계_연계="연계")*(연계_목적=$L$4)*(연계_부서=A79),1))</f>
        <v>0</v>
      </c>
      <c r="M79" s="41">
        <f t="array" ref="M79">COUNT(IF((연계_연계="연계")*(연계_목적=$M$4)*(연계_부서=A79),1))-COUNT(IF((연계_구분="철거")*(연계_연계="연계")*(연계_목적=$M$4)*(연계_부서=A79),1))</f>
        <v>0</v>
      </c>
      <c r="N79" s="23"/>
      <c r="O79" s="41">
        <f t="array" ref="O79">COUNT(IF((연계_연계="미연계")*(연계_목적=$O$4)*(연계_부서=A79),1))-COUNT(IF((연계_구분="철거")*(연계_연계="미연계")*(연계_목적=$O$4)*(연계_부서=A79),1))</f>
        <v>0</v>
      </c>
      <c r="P79" s="41">
        <f t="array" ref="P79">COUNT(IF((연계_연계="미연계")*(연계_목적=$P$4)*(연계_부서=A79),1))-COUNT(IF((연계_구분="철거")*(연계_연계="미연계")*(연계_목적=$P$4)*(연계_부서=A79),1))</f>
        <v>0</v>
      </c>
    </row>
    <row r="80" spans="1:19" s="42" customFormat="1" ht="22.5" customHeight="1">
      <c r="A80" s="191" t="s">
        <v>5397</v>
      </c>
      <c r="B80" s="192"/>
      <c r="C80" s="11">
        <f t="shared" si="31"/>
        <v>0</v>
      </c>
      <c r="D80" s="41">
        <f t="array" ref="D80">COUNT(IF((연계_연계="연계")*(연계_목적=$D$4)*(연계_부서=A80),1))-COUNT(IF((연계_구분="철거")*(연계_연계="연계")*(연계_목적=$D$4)*(연계_부서=A80),1))</f>
        <v>0</v>
      </c>
      <c r="E80" s="41">
        <f t="array" ref="E80">COUNT(IF((연계_연계="연계")*(연계_목적=$E$4)*(연계_부서=A80),1))-COUNT(IF((연계_구분="철거")*(연계_연계="연계")*(연계_목적=$E$4)*(연계_부서=A80),1))</f>
        <v>0</v>
      </c>
      <c r="F80" s="41">
        <f t="array" ref="F80">COUNT(IF((연계_연계="연계")*(연계_목적=$F$4)*(연계_부서=A80),1))-COUNT(IF((연계_구분="철거")*(연계_연계="연계")*(연계_목적=$F$4)*(연계_부서=A80),1))</f>
        <v>0</v>
      </c>
      <c r="G80" s="41">
        <f t="array" ref="G80">COUNT(IF((연계_연계="연계")*(연계_목적=$G$4)*(연계_부서=A80),1))-COUNT(IF((연계_구분="철거")*(연계_연계="연계")*(연계_목적=$G$4)*(연계_부서=A80),1))</f>
        <v>0</v>
      </c>
      <c r="H80" s="41">
        <f t="array" ref="H80">COUNT(IF((연계_연계="연계")*(연계_목적=$H$4)*(연계_부서=A80),1))-COUNT(IF((연계_구분="철거")*(연계_연계="연계")*(연계_목적=$H$4)*(연계_부서=A80),1))</f>
        <v>0</v>
      </c>
      <c r="I80" s="41">
        <f t="array" ref="I80">COUNT(IF((연계_연계="연계")*(연계_목적=$I$4)*(연계_부서=A80),1))-COUNT(IF((연계_구분="철거")*(연계_연계="연계")*(연계_목적=$I$4)*(연계_부서=A80),1))</f>
        <v>0</v>
      </c>
      <c r="J80" s="41">
        <f t="array" ref="J80">COUNT(IF((연계_연계="연계")*(연계_목적=$J$4)*(연계_부서=A80),1))-COUNT(IF((연계_구분="철거")*(연계_연계="연계")*(연계_목적=$J$4)*(연계_부서=A80),1))</f>
        <v>0</v>
      </c>
      <c r="K80" s="41">
        <f t="array" ref="K80">COUNT(IF((연계_연계="연계")*(연계_목적=$K$4)*(연계_부서=A80),1))-COUNT(IF((연계_구분="철거")*(연계_연계="연계")*(연계_목적=$K$4)*(연계_부서=A80),1))</f>
        <v>0</v>
      </c>
      <c r="L80" s="41">
        <f t="array" ref="L80">COUNT(IF((연계_연계="연계")*(연계_목적=$L$4)*(연계_부서=A80),1))-COUNT(IF((연계_구분="철거")*(연계_연계="연계")*(연계_목적=$L$4)*(연계_부서=A80),1))</f>
        <v>0</v>
      </c>
      <c r="M80" s="41">
        <f t="array" ref="M80">COUNT(IF((연계_연계="연계")*(연계_목적=$M$4)*(연계_부서=A80),1))-COUNT(IF((연계_구분="철거")*(연계_연계="연계")*(연계_목적=$M$4)*(연계_부서=A80),1))</f>
        <v>0</v>
      </c>
      <c r="N80" s="23"/>
      <c r="O80" s="41">
        <f t="array" ref="O80">COUNT(IF((연계_연계="미연계")*(연계_목적=$O$4)*(연계_부서=A80),1))-COUNT(IF((연계_구분="철거")*(연계_연계="미연계")*(연계_목적=$O$4)*(연계_부서=A80),1))</f>
        <v>0</v>
      </c>
      <c r="P80" s="41">
        <f t="array" ref="P80">COUNT(IF((연계_연계="미연계")*(연계_목적=$P$4)*(연계_부서=A80),1))-COUNT(IF((연계_구분="철거")*(연계_연계="미연계")*(연계_목적=$P$4)*(연계_부서=A80),1))</f>
        <v>0</v>
      </c>
    </row>
    <row r="81" spans="1:16" s="42" customFormat="1" ht="22.5" customHeight="1">
      <c r="A81" s="191" t="s">
        <v>5398</v>
      </c>
      <c r="B81" s="192"/>
      <c r="C81" s="11">
        <f t="shared" si="31"/>
        <v>0</v>
      </c>
      <c r="D81" s="41">
        <f t="array" ref="D81">COUNT(IF((연계_연계="연계")*(연계_목적=$D$4)*(연계_부서=A81),1))-COUNT(IF((연계_구분="철거")*(연계_연계="연계")*(연계_목적=$D$4)*(연계_부서=A81),1))</f>
        <v>0</v>
      </c>
      <c r="E81" s="41">
        <f t="array" ref="E81">COUNT(IF((연계_연계="연계")*(연계_목적=$E$4)*(연계_부서=A81),1))-COUNT(IF((연계_구분="철거")*(연계_연계="연계")*(연계_목적=$E$4)*(연계_부서=A81),1))</f>
        <v>0</v>
      </c>
      <c r="F81" s="41">
        <f t="array" ref="F81">COUNT(IF((연계_연계="연계")*(연계_목적=$F$4)*(연계_부서=A81),1))-COUNT(IF((연계_구분="철거")*(연계_연계="연계")*(연계_목적=$F$4)*(연계_부서=A81),1))</f>
        <v>0</v>
      </c>
      <c r="G81" s="41">
        <f t="array" ref="G81">COUNT(IF((연계_연계="연계")*(연계_목적=$G$4)*(연계_부서=A81),1))-COUNT(IF((연계_구분="철거")*(연계_연계="연계")*(연계_목적=$G$4)*(연계_부서=A81),1))</f>
        <v>0</v>
      </c>
      <c r="H81" s="41">
        <f t="array" ref="H81">COUNT(IF((연계_연계="연계")*(연계_목적=$H$4)*(연계_부서=A81),1))-COUNT(IF((연계_구분="철거")*(연계_연계="연계")*(연계_목적=$H$4)*(연계_부서=A81),1))</f>
        <v>0</v>
      </c>
      <c r="I81" s="41">
        <f t="array" ref="I81">COUNT(IF((연계_연계="연계")*(연계_목적=$I$4)*(연계_부서=A81),1))-COUNT(IF((연계_구분="철거")*(연계_연계="연계")*(연계_목적=$I$4)*(연계_부서=A81),1))</f>
        <v>0</v>
      </c>
      <c r="J81" s="41">
        <f t="array" ref="J81">COUNT(IF((연계_연계="연계")*(연계_목적=$J$4)*(연계_부서=A81),1))-COUNT(IF((연계_구분="철거")*(연계_연계="연계")*(연계_목적=$J$4)*(연계_부서=A81),1))</f>
        <v>0</v>
      </c>
      <c r="K81" s="41">
        <f t="array" ref="K81">COUNT(IF((연계_연계="연계")*(연계_목적=$K$4)*(연계_부서=A81),1))-COUNT(IF((연계_구분="철거")*(연계_연계="연계")*(연계_목적=$K$4)*(연계_부서=A81),1))</f>
        <v>0</v>
      </c>
      <c r="L81" s="41">
        <f t="array" ref="L81">COUNT(IF((연계_연계="연계")*(연계_목적=$L$4)*(연계_부서=A81),1))-COUNT(IF((연계_구분="철거")*(연계_연계="연계")*(연계_목적=$L$4)*(연계_부서=A81),1))</f>
        <v>0</v>
      </c>
      <c r="M81" s="41">
        <f t="array" ref="M81">COUNT(IF((연계_연계="연계")*(연계_목적=$M$4)*(연계_부서=A81),1))-COUNT(IF((연계_구분="철거")*(연계_연계="연계")*(연계_목적=$M$4)*(연계_부서=A81),1))</f>
        <v>0</v>
      </c>
      <c r="N81" s="23"/>
      <c r="O81" s="41">
        <f t="array" ref="O81">COUNT(IF((연계_연계="미연계")*(연계_목적=$O$4)*(연계_부서=A81),1))-COUNT(IF((연계_구분="철거")*(연계_연계="미연계")*(연계_목적=$O$4)*(연계_부서=A81),1))</f>
        <v>0</v>
      </c>
      <c r="P81" s="41">
        <f t="array" ref="P81">COUNT(IF((연계_연계="미연계")*(연계_목적=$P$4)*(연계_부서=A81),1))-COUNT(IF((연계_구분="철거")*(연계_연계="미연계")*(연계_목적=$P$4)*(연계_부서=A81),1))</f>
        <v>0</v>
      </c>
    </row>
    <row r="82" spans="1:16" s="42" customFormat="1" ht="22.5" customHeight="1">
      <c r="A82" s="191" t="s">
        <v>5399</v>
      </c>
      <c r="B82" s="192"/>
      <c r="C82" s="11">
        <f t="shared" si="31"/>
        <v>0</v>
      </c>
      <c r="D82" s="41">
        <f t="array" ref="D82">COUNT(IF((연계_연계="연계")*(연계_목적=$D$4)*(연계_부서=A82),1))-COUNT(IF((연계_구분="철거")*(연계_연계="연계")*(연계_목적=$D$4)*(연계_부서=A82),1))</f>
        <v>0</v>
      </c>
      <c r="E82" s="41">
        <f t="array" ref="E82">COUNT(IF((연계_연계="연계")*(연계_목적=$E$4)*(연계_부서=A82),1))-COUNT(IF((연계_구분="철거")*(연계_연계="연계")*(연계_목적=$E$4)*(연계_부서=A82),1))</f>
        <v>0</v>
      </c>
      <c r="F82" s="41">
        <f t="array" ref="F82">COUNT(IF((연계_연계="연계")*(연계_목적=$F$4)*(연계_부서=A82),1))-COUNT(IF((연계_구분="철거")*(연계_연계="연계")*(연계_목적=$F$4)*(연계_부서=A82),1))</f>
        <v>0</v>
      </c>
      <c r="G82" s="41">
        <f t="array" ref="G82">COUNT(IF((연계_연계="연계")*(연계_목적=$G$4)*(연계_부서=A82),1))-COUNT(IF((연계_구분="철거")*(연계_연계="연계")*(연계_목적=$G$4)*(연계_부서=A82),1))</f>
        <v>0</v>
      </c>
      <c r="H82" s="41">
        <f t="array" ref="H82">COUNT(IF((연계_연계="연계")*(연계_목적=$H$4)*(연계_부서=A82),1))-COUNT(IF((연계_구분="철거")*(연계_연계="연계")*(연계_목적=$H$4)*(연계_부서=A82),1))</f>
        <v>0</v>
      </c>
      <c r="I82" s="41">
        <f t="array" ref="I82">COUNT(IF((연계_연계="연계")*(연계_목적=$I$4)*(연계_부서=A82),1))-COUNT(IF((연계_구분="철거")*(연계_연계="연계")*(연계_목적=$I$4)*(연계_부서=A82),1))</f>
        <v>0</v>
      </c>
      <c r="J82" s="41">
        <f t="array" ref="J82">COUNT(IF((연계_연계="연계")*(연계_목적=$J$4)*(연계_부서=A82),1))-COUNT(IF((연계_구분="철거")*(연계_연계="연계")*(연계_목적=$J$4)*(연계_부서=A82),1))</f>
        <v>0</v>
      </c>
      <c r="K82" s="41">
        <f t="array" ref="K82">COUNT(IF((연계_연계="연계")*(연계_목적=$K$4)*(연계_부서=A82),1))-COUNT(IF((연계_구분="철거")*(연계_연계="연계")*(연계_목적=$K$4)*(연계_부서=A82),1))</f>
        <v>0</v>
      </c>
      <c r="L82" s="41">
        <f t="array" ref="L82">COUNT(IF((연계_연계="연계")*(연계_목적=$L$4)*(연계_부서=A82),1))-COUNT(IF((연계_구분="철거")*(연계_연계="연계")*(연계_목적=$L$4)*(연계_부서=A82),1))</f>
        <v>0</v>
      </c>
      <c r="M82" s="41">
        <f t="array" ref="M82">COUNT(IF((연계_연계="연계")*(연계_목적=$M$4)*(연계_부서=A82),1))-COUNT(IF((연계_구분="철거")*(연계_연계="연계")*(연계_목적=$M$4)*(연계_부서=A82),1))</f>
        <v>0</v>
      </c>
      <c r="N82" s="23"/>
      <c r="O82" s="41">
        <f t="array" ref="O82">COUNT(IF((연계_연계="미연계")*(연계_목적=$O$4)*(연계_부서=A82),1))-COUNT(IF((연계_구분="철거")*(연계_연계="미연계")*(연계_목적=$O$4)*(연계_부서=A82),1))</f>
        <v>0</v>
      </c>
      <c r="P82" s="41">
        <f t="array" ref="P82">COUNT(IF((연계_연계="미연계")*(연계_목적=$P$4)*(연계_부서=A82),1))-COUNT(IF((연계_구분="철거")*(연계_연계="미연계")*(연계_목적=$P$4)*(연계_부서=A82),1))</f>
        <v>0</v>
      </c>
    </row>
    <row r="83" spans="1:16" s="42" customFormat="1" ht="22.5" customHeight="1">
      <c r="A83" s="191" t="s">
        <v>5400</v>
      </c>
      <c r="B83" s="192"/>
      <c r="C83" s="11">
        <f t="shared" si="31"/>
        <v>4</v>
      </c>
      <c r="D83" s="41">
        <f t="array" ref="D83">COUNT(IF((연계_연계="연계")*(연계_목적=$D$4)*(연계_부서=A83),1))-COUNT(IF((연계_구분="철거")*(연계_연계="연계")*(연계_목적=$D$4)*(연계_부서=A83),1))</f>
        <v>4</v>
      </c>
      <c r="E83" s="41">
        <f t="array" ref="E83">COUNT(IF((연계_연계="연계")*(연계_목적=$E$4)*(연계_부서=A83),1))-COUNT(IF((연계_구분="철거")*(연계_연계="연계")*(연계_목적=$E$4)*(연계_부서=A83),1))</f>
        <v>0</v>
      </c>
      <c r="F83" s="41">
        <f t="array" ref="F83">COUNT(IF((연계_연계="연계")*(연계_목적=$F$4)*(연계_부서=A83),1))-COUNT(IF((연계_구분="철거")*(연계_연계="연계")*(연계_목적=$F$4)*(연계_부서=A83),1))</f>
        <v>0</v>
      </c>
      <c r="G83" s="41">
        <f t="array" ref="G83">COUNT(IF((연계_연계="연계")*(연계_목적=$G$4)*(연계_부서=A83),1))-COUNT(IF((연계_구분="철거")*(연계_연계="연계")*(연계_목적=$G$4)*(연계_부서=A83),1))</f>
        <v>0</v>
      </c>
      <c r="H83" s="41">
        <f t="array" ref="H83">COUNT(IF((연계_연계="연계")*(연계_목적=$H$4)*(연계_부서=A83),1))-COUNT(IF((연계_구분="철거")*(연계_연계="연계")*(연계_목적=$H$4)*(연계_부서=A83),1))</f>
        <v>0</v>
      </c>
      <c r="I83" s="41">
        <f t="array" ref="I83">COUNT(IF((연계_연계="연계")*(연계_목적=$I$4)*(연계_부서=A83),1))-COUNT(IF((연계_구분="철거")*(연계_연계="연계")*(연계_목적=$I$4)*(연계_부서=A83),1))</f>
        <v>0</v>
      </c>
      <c r="J83" s="41">
        <f t="array" ref="J83">COUNT(IF((연계_연계="연계")*(연계_목적=$J$4)*(연계_부서=A83),1))-COUNT(IF((연계_구분="철거")*(연계_연계="연계")*(연계_목적=$J$4)*(연계_부서=A83),1))</f>
        <v>0</v>
      </c>
      <c r="K83" s="41">
        <f t="array" ref="K83">COUNT(IF((연계_연계="연계")*(연계_목적=$K$4)*(연계_부서=A83),1))-COUNT(IF((연계_구분="철거")*(연계_연계="연계")*(연계_목적=$K$4)*(연계_부서=A83),1))</f>
        <v>0</v>
      </c>
      <c r="L83" s="41">
        <f t="array" ref="L83">COUNT(IF((연계_연계="연계")*(연계_목적=$L$4)*(연계_부서=A83),1))-COUNT(IF((연계_구분="철거")*(연계_연계="연계")*(연계_목적=$L$4)*(연계_부서=A83),1))</f>
        <v>0</v>
      </c>
      <c r="M83" s="41">
        <f t="array" ref="M83">COUNT(IF((연계_연계="연계")*(연계_목적=$M$4)*(연계_부서=A83),1))-COUNT(IF((연계_구분="철거")*(연계_연계="연계")*(연계_목적=$M$4)*(연계_부서=A83),1))</f>
        <v>0</v>
      </c>
      <c r="N83" s="23"/>
      <c r="O83" s="41">
        <f t="array" ref="O83">COUNT(IF((연계_연계="미연계")*(연계_목적=$O$4)*(연계_부서=A83),1))-COUNT(IF((연계_구분="철거")*(연계_연계="미연계")*(연계_목적=$O$4)*(연계_부서=A83),1))</f>
        <v>0</v>
      </c>
      <c r="P83" s="41">
        <f t="array" ref="P83">COUNT(IF((연계_연계="미연계")*(연계_목적=$P$4)*(연계_부서=A83),1))-COUNT(IF((연계_구분="철거")*(연계_연계="미연계")*(연계_목적=$P$4)*(연계_부서=A83),1))</f>
        <v>0</v>
      </c>
    </row>
    <row r="84" spans="1:16" s="42" customFormat="1" ht="22.5" customHeight="1">
      <c r="A84" s="191" t="s">
        <v>5401</v>
      </c>
      <c r="B84" s="192"/>
      <c r="C84" s="11">
        <f t="shared" si="31"/>
        <v>0</v>
      </c>
      <c r="D84" s="41">
        <f t="array" ref="D84">COUNT(IF((연계_연계="연계")*(연계_목적=$D$4)*(연계_부서=A84),1))-COUNT(IF((연계_구분="철거")*(연계_연계="연계")*(연계_목적=$D$4)*(연계_부서=A84),1))</f>
        <v>0</v>
      </c>
      <c r="E84" s="41">
        <f t="array" ref="E84">COUNT(IF((연계_연계="연계")*(연계_목적=$E$4)*(연계_부서=A84),1))-COUNT(IF((연계_구분="철거")*(연계_연계="연계")*(연계_목적=$E$4)*(연계_부서=A84),1))</f>
        <v>0</v>
      </c>
      <c r="F84" s="41">
        <f t="array" ref="F84">COUNT(IF((연계_연계="연계")*(연계_목적=$F$4)*(연계_부서=A84),1))-COUNT(IF((연계_구분="철거")*(연계_연계="연계")*(연계_목적=$F$4)*(연계_부서=A84),1))</f>
        <v>0</v>
      </c>
      <c r="G84" s="41">
        <f t="array" ref="G84">COUNT(IF((연계_연계="연계")*(연계_목적=$G$4)*(연계_부서=A84),1))-COUNT(IF((연계_구분="철거")*(연계_연계="연계")*(연계_목적=$G$4)*(연계_부서=A84),1))</f>
        <v>0</v>
      </c>
      <c r="H84" s="41">
        <f t="array" ref="H84">COUNT(IF((연계_연계="연계")*(연계_목적=$H$4)*(연계_부서=A84),1))-COUNT(IF((연계_구분="철거")*(연계_연계="연계")*(연계_목적=$H$4)*(연계_부서=A84),1))</f>
        <v>0</v>
      </c>
      <c r="I84" s="41">
        <f t="array" ref="I84">COUNT(IF((연계_연계="연계")*(연계_목적=$I$4)*(연계_부서=A84),1))-COUNT(IF((연계_구분="철거")*(연계_연계="연계")*(연계_목적=$I$4)*(연계_부서=A84),1))</f>
        <v>0</v>
      </c>
      <c r="J84" s="41">
        <f t="array" ref="J84">COUNT(IF((연계_연계="연계")*(연계_목적=$J$4)*(연계_부서=A84),1))-COUNT(IF((연계_구분="철거")*(연계_연계="연계")*(연계_목적=$J$4)*(연계_부서=A84),1))</f>
        <v>0</v>
      </c>
      <c r="K84" s="41">
        <f t="array" ref="K84">COUNT(IF((연계_연계="연계")*(연계_목적=$K$4)*(연계_부서=A84),1))-COUNT(IF((연계_구분="철거")*(연계_연계="연계")*(연계_목적=$K$4)*(연계_부서=A84),1))</f>
        <v>0</v>
      </c>
      <c r="L84" s="41">
        <f t="array" ref="L84">COUNT(IF((연계_연계="연계")*(연계_목적=$L$4)*(연계_부서=A84),1))-COUNT(IF((연계_구분="철거")*(연계_연계="연계")*(연계_목적=$L$4)*(연계_부서=A84),1))</f>
        <v>0</v>
      </c>
      <c r="M84" s="41">
        <f t="array" ref="M84">COUNT(IF((연계_연계="연계")*(연계_목적=$M$4)*(연계_부서=A84),1))-COUNT(IF((연계_구분="철거")*(연계_연계="연계")*(연계_목적=$M$4)*(연계_부서=A84),1))</f>
        <v>0</v>
      </c>
      <c r="N84" s="23"/>
      <c r="O84" s="41">
        <f t="array" ref="O84">COUNT(IF((연계_연계="미연계")*(연계_목적=$O$4)*(연계_부서=A84),1))-COUNT(IF((연계_구분="철거")*(연계_연계="미연계")*(연계_목적=$O$4)*(연계_부서=A84),1))</f>
        <v>0</v>
      </c>
      <c r="P84" s="41">
        <f t="array" ref="P84">COUNT(IF((연계_연계="미연계")*(연계_목적=$P$4)*(연계_부서=A84),1))-COUNT(IF((연계_구분="철거")*(연계_연계="미연계")*(연계_목적=$P$4)*(연계_부서=A84),1))</f>
        <v>0</v>
      </c>
    </row>
    <row r="85" spans="1:16" s="42" customFormat="1" ht="22.5" customHeight="1">
      <c r="A85" s="191" t="s">
        <v>5402</v>
      </c>
      <c r="B85" s="192"/>
      <c r="C85" s="11">
        <f t="shared" si="31"/>
        <v>0</v>
      </c>
      <c r="D85" s="41">
        <f t="array" ref="D85">COUNT(IF((연계_연계="연계")*(연계_목적=$D$4)*(연계_부서=A85),1))-COUNT(IF((연계_구분="철거")*(연계_연계="연계")*(연계_목적=$D$4)*(연계_부서=A85),1))</f>
        <v>0</v>
      </c>
      <c r="E85" s="41">
        <f t="array" ref="E85">COUNT(IF((연계_연계="연계")*(연계_목적=$E$4)*(연계_부서=A85),1))-COUNT(IF((연계_구분="철거")*(연계_연계="연계")*(연계_목적=$E$4)*(연계_부서=A85),1))</f>
        <v>0</v>
      </c>
      <c r="F85" s="41">
        <f t="array" ref="F85">COUNT(IF((연계_연계="연계")*(연계_목적=$F$4)*(연계_부서=A85),1))-COUNT(IF((연계_구분="철거")*(연계_연계="연계")*(연계_목적=$F$4)*(연계_부서=A85),1))</f>
        <v>0</v>
      </c>
      <c r="G85" s="41">
        <f t="array" ref="G85">COUNT(IF((연계_연계="연계")*(연계_목적=$G$4)*(연계_부서=A85),1))-COUNT(IF((연계_구분="철거")*(연계_연계="연계")*(연계_목적=$G$4)*(연계_부서=A85),1))</f>
        <v>0</v>
      </c>
      <c r="H85" s="41">
        <f t="array" ref="H85">COUNT(IF((연계_연계="연계")*(연계_목적=$H$4)*(연계_부서=A85),1))-COUNT(IF((연계_구분="철거")*(연계_연계="연계")*(연계_목적=$H$4)*(연계_부서=A85),1))</f>
        <v>0</v>
      </c>
      <c r="I85" s="41">
        <f t="array" ref="I85">COUNT(IF((연계_연계="연계")*(연계_목적=$I$4)*(연계_부서=A85),1))-COUNT(IF((연계_구분="철거")*(연계_연계="연계")*(연계_목적=$I$4)*(연계_부서=A85),1))</f>
        <v>0</v>
      </c>
      <c r="J85" s="41">
        <f t="array" ref="J85">COUNT(IF((연계_연계="연계")*(연계_목적=$J$4)*(연계_부서=A85),1))-COUNT(IF((연계_구분="철거")*(연계_연계="연계")*(연계_목적=$J$4)*(연계_부서=A85),1))</f>
        <v>0</v>
      </c>
      <c r="K85" s="41">
        <f t="array" ref="K85">COUNT(IF((연계_연계="연계")*(연계_목적=$K$4)*(연계_부서=A85),1))-COUNT(IF((연계_구분="철거")*(연계_연계="연계")*(연계_목적=$K$4)*(연계_부서=A85),1))</f>
        <v>0</v>
      </c>
      <c r="L85" s="41">
        <f t="array" ref="L85">COUNT(IF((연계_연계="연계")*(연계_목적=$L$4)*(연계_부서=A85),1))-COUNT(IF((연계_구분="철거")*(연계_연계="연계")*(연계_목적=$L$4)*(연계_부서=A85),1))</f>
        <v>0</v>
      </c>
      <c r="M85" s="41">
        <f t="array" ref="M85">COUNT(IF((연계_연계="연계")*(연계_목적=$M$4)*(연계_부서=A85),1))-COUNT(IF((연계_구분="철거")*(연계_연계="연계")*(연계_목적=$M$4)*(연계_부서=A85),1))</f>
        <v>0</v>
      </c>
      <c r="N85" s="23"/>
      <c r="O85" s="41">
        <f t="array" ref="O85">COUNT(IF((연계_연계="미연계")*(연계_목적=$O$4)*(연계_부서=A85),1))-COUNT(IF((연계_구분="철거")*(연계_연계="미연계")*(연계_목적=$O$4)*(연계_부서=A85),1))</f>
        <v>0</v>
      </c>
      <c r="P85" s="41">
        <f t="array" ref="P85">COUNT(IF((연계_연계="미연계")*(연계_목적=$P$4)*(연계_부서=A85),1))-COUNT(IF((연계_구분="철거")*(연계_연계="미연계")*(연계_목적=$P$4)*(연계_부서=A85),1))</f>
        <v>0</v>
      </c>
    </row>
    <row r="86" spans="1:16" s="42" customFormat="1" ht="22.5" customHeight="1">
      <c r="A86" s="191" t="s">
        <v>5403</v>
      </c>
      <c r="B86" s="192"/>
      <c r="C86" s="11">
        <f t="shared" si="31"/>
        <v>0</v>
      </c>
      <c r="D86" s="41">
        <f t="array" ref="D86">COUNT(IF((연계_연계="연계")*(연계_목적=$D$4)*(연계_부서=A86),1))-COUNT(IF((연계_구분="철거")*(연계_연계="연계")*(연계_목적=$D$4)*(연계_부서=A86),1))</f>
        <v>0</v>
      </c>
      <c r="E86" s="41">
        <f t="array" ref="E86">COUNT(IF((연계_연계="연계")*(연계_목적=$E$4)*(연계_부서=A86),1))-COUNT(IF((연계_구분="철거")*(연계_연계="연계")*(연계_목적=$E$4)*(연계_부서=A86),1))</f>
        <v>0</v>
      </c>
      <c r="F86" s="41">
        <f t="array" ref="F86">COUNT(IF((연계_연계="연계")*(연계_목적=$F$4)*(연계_부서=A86),1))-COUNT(IF((연계_구분="철거")*(연계_연계="연계")*(연계_목적=$F$4)*(연계_부서=A86),1))</f>
        <v>0</v>
      </c>
      <c r="G86" s="41">
        <f t="array" ref="G86">COUNT(IF((연계_연계="연계")*(연계_목적=$G$4)*(연계_부서=A86),1))-COUNT(IF((연계_구분="철거")*(연계_연계="연계")*(연계_목적=$G$4)*(연계_부서=A86),1))</f>
        <v>0</v>
      </c>
      <c r="H86" s="41">
        <f t="array" ref="H86">COUNT(IF((연계_연계="연계")*(연계_목적=$H$4)*(연계_부서=A86),1))-COUNT(IF((연계_구분="철거")*(연계_연계="연계")*(연계_목적=$H$4)*(연계_부서=A86),1))</f>
        <v>0</v>
      </c>
      <c r="I86" s="41">
        <f t="array" ref="I86">COUNT(IF((연계_연계="연계")*(연계_목적=$I$4)*(연계_부서=A86),1))-COUNT(IF((연계_구분="철거")*(연계_연계="연계")*(연계_목적=$I$4)*(연계_부서=A86),1))</f>
        <v>0</v>
      </c>
      <c r="J86" s="41">
        <f t="array" ref="J86">COUNT(IF((연계_연계="연계")*(연계_목적=$J$4)*(연계_부서=A86),1))-COUNT(IF((연계_구분="철거")*(연계_연계="연계")*(연계_목적=$J$4)*(연계_부서=A86),1))</f>
        <v>0</v>
      </c>
      <c r="K86" s="41">
        <f t="array" ref="K86">COUNT(IF((연계_연계="연계")*(연계_목적=$K$4)*(연계_부서=A86),1))-COUNT(IF((연계_구분="철거")*(연계_연계="연계")*(연계_목적=$K$4)*(연계_부서=A86),1))</f>
        <v>0</v>
      </c>
      <c r="L86" s="41">
        <f t="array" ref="L86">COUNT(IF((연계_연계="연계")*(연계_목적=$L$4)*(연계_부서=A86),1))-COUNT(IF((연계_구분="철거")*(연계_연계="연계")*(연계_목적=$L$4)*(연계_부서=A86),1))</f>
        <v>0</v>
      </c>
      <c r="M86" s="41">
        <f t="array" ref="M86">COUNT(IF((연계_연계="연계")*(연계_목적=$M$4)*(연계_부서=A86),1))-COUNT(IF((연계_구분="철거")*(연계_연계="연계")*(연계_목적=$M$4)*(연계_부서=A86),1))</f>
        <v>0</v>
      </c>
      <c r="N86" s="23"/>
      <c r="O86" s="41">
        <f t="array" ref="O86">COUNT(IF((연계_연계="미연계")*(연계_목적=$O$4)*(연계_부서=A86),1))-COUNT(IF((연계_구분="철거")*(연계_연계="미연계")*(연계_목적=$O$4)*(연계_부서=A86),1))</f>
        <v>0</v>
      </c>
      <c r="P86" s="41">
        <f t="array" ref="P86">COUNT(IF((연계_연계="미연계")*(연계_목적=$P$4)*(연계_부서=A86),1))-COUNT(IF((연계_구분="철거")*(연계_연계="미연계")*(연계_목적=$P$4)*(연계_부서=A86),1))</f>
        <v>0</v>
      </c>
    </row>
    <row r="87" spans="1:16" s="42" customFormat="1" ht="22.5" customHeight="1">
      <c r="A87" s="191" t="s">
        <v>5404</v>
      </c>
      <c r="B87" s="192"/>
      <c r="C87" s="11">
        <f t="shared" si="31"/>
        <v>0</v>
      </c>
      <c r="D87" s="41">
        <f t="array" ref="D87">COUNT(IF((연계_연계="연계")*(연계_목적=$D$4)*(연계_부서=A87),1))-COUNT(IF((연계_구분="철거")*(연계_연계="연계")*(연계_목적=$D$4)*(연계_부서=A87),1))</f>
        <v>0</v>
      </c>
      <c r="E87" s="41">
        <f t="array" ref="E87">COUNT(IF((연계_연계="연계")*(연계_목적=$E$4)*(연계_부서=A87),1))-COUNT(IF((연계_구분="철거")*(연계_연계="연계")*(연계_목적=$E$4)*(연계_부서=A87),1))</f>
        <v>0</v>
      </c>
      <c r="F87" s="41">
        <f t="array" ref="F87">COUNT(IF((연계_연계="연계")*(연계_목적=$F$4)*(연계_부서=A87),1))-COUNT(IF((연계_구분="철거")*(연계_연계="연계")*(연계_목적=$F$4)*(연계_부서=A87),1))</f>
        <v>0</v>
      </c>
      <c r="G87" s="41">
        <f t="array" ref="G87">COUNT(IF((연계_연계="연계")*(연계_목적=$G$4)*(연계_부서=A87),1))-COUNT(IF((연계_구분="철거")*(연계_연계="연계")*(연계_목적=$G$4)*(연계_부서=A87),1))</f>
        <v>0</v>
      </c>
      <c r="H87" s="41">
        <f t="array" ref="H87">COUNT(IF((연계_연계="연계")*(연계_목적=$H$4)*(연계_부서=A87),1))-COUNT(IF((연계_구분="철거")*(연계_연계="연계")*(연계_목적=$H$4)*(연계_부서=A87),1))</f>
        <v>0</v>
      </c>
      <c r="I87" s="41">
        <f t="array" ref="I87">COUNT(IF((연계_연계="연계")*(연계_목적=$I$4)*(연계_부서=A87),1))-COUNT(IF((연계_구분="철거")*(연계_연계="연계")*(연계_목적=$I$4)*(연계_부서=A87),1))</f>
        <v>0</v>
      </c>
      <c r="J87" s="41">
        <f t="array" ref="J87">COUNT(IF((연계_연계="연계")*(연계_목적=$J$4)*(연계_부서=A87),1))-COUNT(IF((연계_구분="철거")*(연계_연계="연계")*(연계_목적=$J$4)*(연계_부서=A87),1))</f>
        <v>0</v>
      </c>
      <c r="K87" s="41">
        <f t="array" ref="K87">COUNT(IF((연계_연계="연계")*(연계_목적=$K$4)*(연계_부서=A87),1))-COUNT(IF((연계_구분="철거")*(연계_연계="연계")*(연계_목적=$K$4)*(연계_부서=A87),1))</f>
        <v>0</v>
      </c>
      <c r="L87" s="41">
        <f t="array" ref="L87">COUNT(IF((연계_연계="연계")*(연계_목적=$L$4)*(연계_부서=A87),1))-COUNT(IF((연계_구분="철거")*(연계_연계="연계")*(연계_목적=$L$4)*(연계_부서=A87),1))</f>
        <v>0</v>
      </c>
      <c r="M87" s="41">
        <f t="array" ref="M87">COUNT(IF((연계_연계="연계")*(연계_목적=$M$4)*(연계_부서=A87),1))-COUNT(IF((연계_구분="철거")*(연계_연계="연계")*(연계_목적=$M$4)*(연계_부서=A87),1))</f>
        <v>0</v>
      </c>
      <c r="N87" s="23"/>
      <c r="O87" s="41">
        <f t="array" ref="O87">COUNT(IF((연계_연계="미연계")*(연계_목적=$O$4)*(연계_부서=A87),1))-COUNT(IF((연계_구분="철거")*(연계_연계="미연계")*(연계_목적=$O$4)*(연계_부서=A87),1))</f>
        <v>0</v>
      </c>
      <c r="P87" s="41">
        <f t="array" ref="P87">COUNT(IF((연계_연계="미연계")*(연계_목적=$P$4)*(연계_부서=A87),1))-COUNT(IF((연계_구분="철거")*(연계_연계="미연계")*(연계_목적=$P$4)*(연계_부서=A87),1))</f>
        <v>0</v>
      </c>
    </row>
    <row r="88" spans="1:16" s="42" customFormat="1" ht="22.5" customHeight="1">
      <c r="A88" s="191" t="s">
        <v>5405</v>
      </c>
      <c r="B88" s="192"/>
      <c r="C88" s="11">
        <f t="shared" si="31"/>
        <v>0</v>
      </c>
      <c r="D88" s="41">
        <f t="array" ref="D88">COUNT(IF((연계_연계="연계")*(연계_목적=$D$4)*(연계_부서=A88),1))-COUNT(IF((연계_구분="철거")*(연계_연계="연계")*(연계_목적=$D$4)*(연계_부서=A88),1))</f>
        <v>0</v>
      </c>
      <c r="E88" s="41">
        <f t="array" ref="E88">COUNT(IF((연계_연계="연계")*(연계_목적=$E$4)*(연계_부서=A88),1))-COUNT(IF((연계_구분="철거")*(연계_연계="연계")*(연계_목적=$E$4)*(연계_부서=A88),1))</f>
        <v>0</v>
      </c>
      <c r="F88" s="41">
        <f t="array" ref="F88">COUNT(IF((연계_연계="연계")*(연계_목적=$F$4)*(연계_부서=A88),1))-COUNT(IF((연계_구분="철거")*(연계_연계="연계")*(연계_목적=$F$4)*(연계_부서=A88),1))</f>
        <v>0</v>
      </c>
      <c r="G88" s="41">
        <f t="array" ref="G88">COUNT(IF((연계_연계="연계")*(연계_목적=$G$4)*(연계_부서=A88),1))-COUNT(IF((연계_구분="철거")*(연계_연계="연계")*(연계_목적=$G$4)*(연계_부서=A88),1))</f>
        <v>0</v>
      </c>
      <c r="H88" s="41">
        <f t="array" ref="H88">COUNT(IF((연계_연계="연계")*(연계_목적=$H$4)*(연계_부서=A88),1))-COUNT(IF((연계_구분="철거")*(연계_연계="연계")*(연계_목적=$H$4)*(연계_부서=A88),1))</f>
        <v>0</v>
      </c>
      <c r="I88" s="41">
        <f t="array" ref="I88">COUNT(IF((연계_연계="연계")*(연계_목적=$I$4)*(연계_부서=A88),1))-COUNT(IF((연계_구분="철거")*(연계_연계="연계")*(연계_목적=$I$4)*(연계_부서=A88),1))</f>
        <v>0</v>
      </c>
      <c r="J88" s="41">
        <f t="array" ref="J88">COUNT(IF((연계_연계="연계")*(연계_목적=$J$4)*(연계_부서=A88),1))-COUNT(IF((연계_구분="철거")*(연계_연계="연계")*(연계_목적=$J$4)*(연계_부서=A88),1))</f>
        <v>0</v>
      </c>
      <c r="K88" s="41">
        <f t="array" ref="K88">COUNT(IF((연계_연계="연계")*(연계_목적=$K$4)*(연계_부서=A88),1))-COUNT(IF((연계_구분="철거")*(연계_연계="연계")*(연계_목적=$K$4)*(연계_부서=A88),1))</f>
        <v>0</v>
      </c>
      <c r="L88" s="41">
        <f t="array" ref="L88">COUNT(IF((연계_연계="연계")*(연계_목적=$L$4)*(연계_부서=A88),1))-COUNT(IF((연계_구분="철거")*(연계_연계="연계")*(연계_목적=$L$4)*(연계_부서=A88),1))</f>
        <v>0</v>
      </c>
      <c r="M88" s="41">
        <f t="array" ref="M88">COUNT(IF((연계_연계="연계")*(연계_목적=$M$4)*(연계_부서=A88),1))-COUNT(IF((연계_구분="철거")*(연계_연계="연계")*(연계_목적=$M$4)*(연계_부서=A88),1))</f>
        <v>0</v>
      </c>
      <c r="N88" s="23"/>
      <c r="O88" s="41">
        <f t="array" ref="O88">COUNT(IF((연계_연계="미연계")*(연계_목적=$O$4)*(연계_부서=A88),1))-COUNT(IF((연계_구분="철거")*(연계_연계="미연계")*(연계_목적=$O$4)*(연계_부서=A88),1))</f>
        <v>0</v>
      </c>
      <c r="P88" s="41">
        <f t="array" ref="P88">COUNT(IF((연계_연계="미연계")*(연계_목적=$P$4)*(연계_부서=A88),1))-COUNT(IF((연계_구분="철거")*(연계_연계="미연계")*(연계_목적=$P$4)*(연계_부서=A88),1))</f>
        <v>0</v>
      </c>
    </row>
    <row r="89" spans="1:16" s="42" customFormat="1" ht="22.5" customHeight="1">
      <c r="A89" s="191" t="s">
        <v>5406</v>
      </c>
      <c r="B89" s="192"/>
      <c r="C89" s="11">
        <f t="shared" si="31"/>
        <v>94</v>
      </c>
      <c r="D89" s="41">
        <f t="array" ref="D89">COUNT(IF((연계_연계="연계")*(연계_목적=$D$4)*(연계_부서=A89),1))-COUNT(IF((연계_구분="철거")*(연계_연계="연계")*(연계_목적=$D$4)*(연계_부서=A89),1))</f>
        <v>31</v>
      </c>
      <c r="E89" s="41">
        <f t="array" ref="E89">COUNT(IF((연계_연계="연계")*(연계_목적=$E$4)*(연계_부서=A89),1))-COUNT(IF((연계_구분="철거")*(연계_연계="연계")*(연계_목적=$E$4)*(연계_부서=A89),1))</f>
        <v>0</v>
      </c>
      <c r="F89" s="41">
        <f t="array" ref="F89">COUNT(IF((연계_연계="연계")*(연계_목적=$F$4)*(연계_부서=A89),1))-COUNT(IF((연계_구분="철거")*(연계_연계="연계")*(연계_목적=$F$4)*(연계_부서=A89),1))</f>
        <v>63</v>
      </c>
      <c r="G89" s="41">
        <f t="array" ref="G89">COUNT(IF((연계_연계="연계")*(연계_목적=$G$4)*(연계_부서=A89),1))-COUNT(IF((연계_구분="철거")*(연계_연계="연계")*(연계_목적=$G$4)*(연계_부서=A89),1))</f>
        <v>0</v>
      </c>
      <c r="H89" s="41">
        <f t="array" ref="H89">COUNT(IF((연계_연계="연계")*(연계_목적=$H$4)*(연계_부서=A89),1))-COUNT(IF((연계_구분="철거")*(연계_연계="연계")*(연계_목적=$H$4)*(연계_부서=A89),1))</f>
        <v>0</v>
      </c>
      <c r="I89" s="41">
        <f t="array" ref="I89">COUNT(IF((연계_연계="연계")*(연계_목적=$I$4)*(연계_부서=A89),1))-COUNT(IF((연계_구분="철거")*(연계_연계="연계")*(연계_목적=$I$4)*(연계_부서=A89),1))</f>
        <v>0</v>
      </c>
      <c r="J89" s="41">
        <f t="array" ref="J89">COUNT(IF((연계_연계="연계")*(연계_목적=$J$4)*(연계_부서=A89),1))-COUNT(IF((연계_구분="철거")*(연계_연계="연계")*(연계_목적=$J$4)*(연계_부서=A89),1))</f>
        <v>0</v>
      </c>
      <c r="K89" s="41">
        <f t="array" ref="K89">COUNT(IF((연계_연계="연계")*(연계_목적=$K$4)*(연계_부서=A89),1))-COUNT(IF((연계_구분="철거")*(연계_연계="연계")*(연계_목적=$K$4)*(연계_부서=A89),1))</f>
        <v>0</v>
      </c>
      <c r="L89" s="41">
        <f t="array" ref="L89">COUNT(IF((연계_연계="연계")*(연계_목적=$L$4)*(연계_부서=A89),1))-COUNT(IF((연계_구분="철거")*(연계_연계="연계")*(연계_목적=$L$4)*(연계_부서=A89),1))</f>
        <v>0</v>
      </c>
      <c r="M89" s="41">
        <f t="array" ref="M89">COUNT(IF((연계_연계="연계")*(연계_목적=$M$4)*(연계_부서=A89),1))-COUNT(IF((연계_구분="철거")*(연계_연계="연계")*(연계_목적=$M$4)*(연계_부서=A89),1))</f>
        <v>0</v>
      </c>
      <c r="N89" s="23"/>
      <c r="O89" s="41">
        <f t="array" ref="O89">COUNT(IF((연계_연계="미연계")*(연계_목적=$O$4)*(연계_부서=A89),1))-COUNT(IF((연계_구분="철거")*(연계_연계="미연계")*(연계_목적=$O$4)*(연계_부서=A89),1))</f>
        <v>0</v>
      </c>
      <c r="P89" s="41">
        <f t="array" ref="P89">COUNT(IF((연계_연계="미연계")*(연계_목적=$P$4)*(연계_부서=A89),1))-COUNT(IF((연계_구분="철거")*(연계_연계="미연계")*(연계_목적=$P$4)*(연계_부서=A89),1))</f>
        <v>0</v>
      </c>
    </row>
    <row r="90" spans="1:16" s="42" customFormat="1" ht="22.5" customHeight="1">
      <c r="A90" s="191" t="s">
        <v>5407</v>
      </c>
      <c r="B90" s="192"/>
      <c r="C90" s="11">
        <f t="shared" si="31"/>
        <v>72</v>
      </c>
      <c r="D90" s="41">
        <f t="array" ref="D90">COUNT(IF((연계_연계="연계")*(연계_목적=$D$4)*(연계_부서=A90),1))-COUNT(IF((연계_구분="철거")*(연계_연계="연계")*(연계_목적=$D$4)*(연계_부서=A90),1))</f>
        <v>72</v>
      </c>
      <c r="E90" s="41">
        <f t="array" ref="E90">COUNT(IF((연계_연계="연계")*(연계_목적=$E$4)*(연계_부서=A90),1))-COUNT(IF((연계_구분="철거")*(연계_연계="연계")*(연계_목적=$E$4)*(연계_부서=A90),1))</f>
        <v>0</v>
      </c>
      <c r="F90" s="41">
        <f t="array" ref="F90">COUNT(IF((연계_연계="연계")*(연계_목적=$F$4)*(연계_부서=A90),1))-COUNT(IF((연계_구분="철거")*(연계_연계="연계")*(연계_목적=$F$4)*(연계_부서=A90),1))</f>
        <v>0</v>
      </c>
      <c r="G90" s="41">
        <f t="array" ref="G90">COUNT(IF((연계_연계="연계")*(연계_목적=$G$4)*(연계_부서=A90),1))-COUNT(IF((연계_구분="철거")*(연계_연계="연계")*(연계_목적=$G$4)*(연계_부서=A90),1))</f>
        <v>0</v>
      </c>
      <c r="H90" s="41">
        <f t="array" ref="H90">COUNT(IF((연계_연계="연계")*(연계_목적=$H$4)*(연계_부서=A90),1))-COUNT(IF((연계_구분="철거")*(연계_연계="연계")*(연계_목적=$H$4)*(연계_부서=A90),1))</f>
        <v>0</v>
      </c>
      <c r="I90" s="41">
        <f t="array" ref="I90">COUNT(IF((연계_연계="연계")*(연계_목적=$I$4)*(연계_부서=A90),1))-COUNT(IF((연계_구분="철거")*(연계_연계="연계")*(연계_목적=$I$4)*(연계_부서=A90),1))</f>
        <v>0</v>
      </c>
      <c r="J90" s="41">
        <f t="array" ref="J90">COUNT(IF((연계_연계="연계")*(연계_목적=$J$4)*(연계_부서=A90),1))-COUNT(IF((연계_구분="철거")*(연계_연계="연계")*(연계_목적=$J$4)*(연계_부서=A90),1))</f>
        <v>0</v>
      </c>
      <c r="K90" s="41">
        <f t="array" ref="K90">COUNT(IF((연계_연계="연계")*(연계_목적=$K$4)*(연계_부서=A90),1))-COUNT(IF((연계_구분="철거")*(연계_연계="연계")*(연계_목적=$K$4)*(연계_부서=A90),1))</f>
        <v>0</v>
      </c>
      <c r="L90" s="41">
        <f t="array" ref="L90">COUNT(IF((연계_연계="연계")*(연계_목적=$L$4)*(연계_부서=A90),1))-COUNT(IF((연계_구분="철거")*(연계_연계="연계")*(연계_목적=$L$4)*(연계_부서=A90),1))</f>
        <v>0</v>
      </c>
      <c r="M90" s="41">
        <f t="array" ref="M90">COUNT(IF((연계_연계="연계")*(연계_목적=$M$4)*(연계_부서=A90),1))-COUNT(IF((연계_구분="철거")*(연계_연계="연계")*(연계_목적=$M$4)*(연계_부서=A90),1))</f>
        <v>0</v>
      </c>
      <c r="N90" s="23"/>
      <c r="O90" s="41">
        <f t="array" ref="O90">COUNT(IF((연계_연계="미연계")*(연계_목적=$O$4)*(연계_부서=A90),1))-COUNT(IF((연계_구분="철거")*(연계_연계="미연계")*(연계_목적=$O$4)*(연계_부서=A90),1))</f>
        <v>0</v>
      </c>
      <c r="P90" s="41">
        <f t="array" ref="P90">COUNT(IF((연계_연계="미연계")*(연계_목적=$P$4)*(연계_부서=A90),1))-COUNT(IF((연계_구분="철거")*(연계_연계="미연계")*(연계_목적=$P$4)*(연계_부서=A90),1))</f>
        <v>0</v>
      </c>
    </row>
    <row r="91" spans="1:16" s="42" customFormat="1" ht="22.5" customHeight="1">
      <c r="A91" s="191" t="s">
        <v>5408</v>
      </c>
      <c r="B91" s="192"/>
      <c r="C91" s="11">
        <f t="shared" si="31"/>
        <v>0</v>
      </c>
      <c r="D91" s="41">
        <f t="array" ref="D91">COUNT(IF((연계_연계="연계")*(연계_목적=$D$4)*(연계_부서=A91),1))-COUNT(IF((연계_구분="철거")*(연계_연계="연계")*(연계_목적=$D$4)*(연계_부서=A91),1))</f>
        <v>0</v>
      </c>
      <c r="E91" s="41">
        <f t="array" ref="E91">COUNT(IF((연계_연계="연계")*(연계_목적=$E$4)*(연계_부서=A91),1))-COUNT(IF((연계_구분="철거")*(연계_연계="연계")*(연계_목적=$E$4)*(연계_부서=A91),1))</f>
        <v>0</v>
      </c>
      <c r="F91" s="41">
        <f t="array" ref="F91">COUNT(IF((연계_연계="연계")*(연계_목적=$F$4)*(연계_부서=A91),1))-COUNT(IF((연계_구분="철거")*(연계_연계="연계")*(연계_목적=$F$4)*(연계_부서=A91),1))</f>
        <v>0</v>
      </c>
      <c r="G91" s="41">
        <f t="array" ref="G91">COUNT(IF((연계_연계="연계")*(연계_목적=$G$4)*(연계_부서=A91),1))-COUNT(IF((연계_구분="철거")*(연계_연계="연계")*(연계_목적=$G$4)*(연계_부서=A91),1))</f>
        <v>0</v>
      </c>
      <c r="H91" s="41">
        <f t="array" ref="H91">COUNT(IF((연계_연계="연계")*(연계_목적=$H$4)*(연계_부서=A91),1))-COUNT(IF((연계_구분="철거")*(연계_연계="연계")*(연계_목적=$H$4)*(연계_부서=A91),1))</f>
        <v>0</v>
      </c>
      <c r="I91" s="41">
        <f t="array" ref="I91">COUNT(IF((연계_연계="연계")*(연계_목적=$I$4)*(연계_부서=A91),1))-COUNT(IF((연계_구분="철거")*(연계_연계="연계")*(연계_목적=$I$4)*(연계_부서=A91),1))</f>
        <v>0</v>
      </c>
      <c r="J91" s="41">
        <f t="array" ref="J91">COUNT(IF((연계_연계="연계")*(연계_목적=$J$4)*(연계_부서=A91),1))-COUNT(IF((연계_구분="철거")*(연계_연계="연계")*(연계_목적=$J$4)*(연계_부서=A91),1))</f>
        <v>0</v>
      </c>
      <c r="K91" s="41">
        <f t="array" ref="K91">COUNT(IF((연계_연계="연계")*(연계_목적=$K$4)*(연계_부서=A91),1))-COUNT(IF((연계_구분="철거")*(연계_연계="연계")*(연계_목적=$K$4)*(연계_부서=A91),1))</f>
        <v>0</v>
      </c>
      <c r="L91" s="41">
        <f t="array" ref="L91">COUNT(IF((연계_연계="연계")*(연계_목적=$L$4)*(연계_부서=A91),1))-COUNT(IF((연계_구분="철거")*(연계_연계="연계")*(연계_목적=$L$4)*(연계_부서=A91),1))</f>
        <v>0</v>
      </c>
      <c r="M91" s="41">
        <f t="array" ref="M91">COUNT(IF((연계_연계="연계")*(연계_목적=$M$4)*(연계_부서=A91),1))-COUNT(IF((연계_구분="철거")*(연계_연계="연계")*(연계_목적=$M$4)*(연계_부서=A91),1))</f>
        <v>0</v>
      </c>
      <c r="N91" s="23"/>
      <c r="O91" s="41">
        <f t="array" ref="O91">COUNT(IF((연계_연계="미연계")*(연계_목적=$O$4)*(연계_부서=A91),1))-COUNT(IF((연계_구분="철거")*(연계_연계="미연계")*(연계_목적=$O$4)*(연계_부서=A91),1))</f>
        <v>0</v>
      </c>
      <c r="P91" s="41">
        <f t="array" ref="P91">COUNT(IF((연계_연계="미연계")*(연계_목적=$P$4)*(연계_부서=A91),1))-COUNT(IF((연계_구분="철거")*(연계_연계="미연계")*(연계_목적=$P$4)*(연계_부서=A91),1))</f>
        <v>0</v>
      </c>
    </row>
    <row r="92" spans="1:16" s="42" customFormat="1" ht="22.5" customHeight="1">
      <c r="A92" s="191" t="s">
        <v>5409</v>
      </c>
      <c r="B92" s="192"/>
      <c r="C92" s="11">
        <f t="shared" si="31"/>
        <v>20</v>
      </c>
      <c r="D92" s="41">
        <f t="array" ref="D92">COUNT(IF((연계_연계="연계")*(연계_목적=$D$4)*(연계_부서=A92),1))-COUNT(IF((연계_구분="철거")*(연계_연계="연계")*(연계_목적=$D$4)*(연계_부서=A92),1))</f>
        <v>0</v>
      </c>
      <c r="E92" s="41">
        <f t="array" ref="E92">COUNT(IF((연계_연계="연계")*(연계_목적=$E$4)*(연계_부서=A92),1))-COUNT(IF((연계_구분="철거")*(연계_연계="연계")*(연계_목적=$E$4)*(연계_부서=A92),1))</f>
        <v>0</v>
      </c>
      <c r="F92" s="41">
        <f t="array" ref="F92">COUNT(IF((연계_연계="연계")*(연계_목적=$F$4)*(연계_부서=A92),1))-COUNT(IF((연계_구분="철거")*(연계_연계="연계")*(연계_목적=$F$4)*(연계_부서=A92),1))</f>
        <v>0</v>
      </c>
      <c r="G92" s="41">
        <f t="array" ref="G92">COUNT(IF((연계_연계="연계")*(연계_목적=$G$4)*(연계_부서=A92),1))-COUNT(IF((연계_구분="철거")*(연계_연계="연계")*(연계_목적=$G$4)*(연계_부서=A92),1))</f>
        <v>0</v>
      </c>
      <c r="H92" s="41">
        <f t="array" ref="H92">COUNT(IF((연계_연계="연계")*(연계_목적=$H$4)*(연계_부서=A92),1))-COUNT(IF((연계_구분="철거")*(연계_연계="연계")*(연계_목적=$H$4)*(연계_부서=A92),1))</f>
        <v>20</v>
      </c>
      <c r="I92" s="41">
        <f t="array" ref="I92">COUNT(IF((연계_연계="연계")*(연계_목적=$I$4)*(연계_부서=A92),1))-COUNT(IF((연계_구분="철거")*(연계_연계="연계")*(연계_목적=$I$4)*(연계_부서=A92),1))</f>
        <v>0</v>
      </c>
      <c r="J92" s="41">
        <f t="array" ref="J92">COUNT(IF((연계_연계="연계")*(연계_목적=$J$4)*(연계_부서=A92),1))-COUNT(IF((연계_구분="철거")*(연계_연계="연계")*(연계_목적=$J$4)*(연계_부서=A92),1))</f>
        <v>0</v>
      </c>
      <c r="K92" s="41">
        <f t="array" ref="K92">COUNT(IF((연계_연계="연계")*(연계_목적=$K$4)*(연계_부서=A92),1))-COUNT(IF((연계_구분="철거")*(연계_연계="연계")*(연계_목적=$K$4)*(연계_부서=A92),1))</f>
        <v>0</v>
      </c>
      <c r="L92" s="41">
        <f t="array" ref="L92">COUNT(IF((연계_연계="연계")*(연계_목적=$L$4)*(연계_부서=A92),1))-COUNT(IF((연계_구분="철거")*(연계_연계="연계")*(연계_목적=$L$4)*(연계_부서=A92),1))</f>
        <v>0</v>
      </c>
      <c r="M92" s="41">
        <f t="array" ref="M92">COUNT(IF((연계_연계="연계")*(연계_목적=$M$4)*(연계_부서=A92),1))-COUNT(IF((연계_구분="철거")*(연계_연계="연계")*(연계_목적=$M$4)*(연계_부서=A92),1))</f>
        <v>0</v>
      </c>
      <c r="N92" s="23"/>
      <c r="O92" s="41">
        <f t="array" ref="O92">COUNT(IF((연계_연계="미연계")*(연계_목적=$O$4)*(연계_부서=A92),1))-COUNT(IF((연계_구분="철거")*(연계_연계="미연계")*(연계_목적=$O$4)*(연계_부서=A92),1))</f>
        <v>0</v>
      </c>
      <c r="P92" s="41">
        <f t="array" ref="P92">COUNT(IF((연계_연계="미연계")*(연계_목적=$P$4)*(연계_부서=A92),1))-COUNT(IF((연계_구분="철거")*(연계_연계="미연계")*(연계_목적=$P$4)*(연계_부서=A92),1))</f>
        <v>0</v>
      </c>
    </row>
    <row r="93" spans="1:16" s="42" customFormat="1" ht="22.5" customHeight="1">
      <c r="A93" s="191" t="s">
        <v>5410</v>
      </c>
      <c r="B93" s="192"/>
      <c r="C93" s="11">
        <f t="shared" si="31"/>
        <v>0</v>
      </c>
      <c r="D93" s="41">
        <f t="array" ref="D93">COUNT(IF((연계_연계="연계")*(연계_목적=$D$4)*(연계_부서=A93),1))-COUNT(IF((연계_구분="철거")*(연계_연계="연계")*(연계_목적=$D$4)*(연계_부서=A93),1))</f>
        <v>0</v>
      </c>
      <c r="E93" s="41">
        <f t="array" ref="E93">COUNT(IF((연계_연계="연계")*(연계_목적=$E$4)*(연계_부서=A93),1))-COUNT(IF((연계_구분="철거")*(연계_연계="연계")*(연계_목적=$E$4)*(연계_부서=A93),1))</f>
        <v>0</v>
      </c>
      <c r="F93" s="41">
        <f t="array" ref="F93">COUNT(IF((연계_연계="연계")*(연계_목적=$F$4)*(연계_부서=A93),1))-COUNT(IF((연계_구분="철거")*(연계_연계="연계")*(연계_목적=$F$4)*(연계_부서=A93),1))</f>
        <v>0</v>
      </c>
      <c r="G93" s="41">
        <f t="array" ref="G93">COUNT(IF((연계_연계="연계")*(연계_목적=$G$4)*(연계_부서=A93),1))-COUNT(IF((연계_구분="철거")*(연계_연계="연계")*(연계_목적=$G$4)*(연계_부서=A93),1))</f>
        <v>0</v>
      </c>
      <c r="H93" s="41">
        <f t="array" ref="H93">COUNT(IF((연계_연계="연계")*(연계_목적=$H$4)*(연계_부서=A93),1))-COUNT(IF((연계_구분="철거")*(연계_연계="연계")*(연계_목적=$H$4)*(연계_부서=A93),1))</f>
        <v>0</v>
      </c>
      <c r="I93" s="41">
        <f t="array" ref="I93">COUNT(IF((연계_연계="연계")*(연계_목적=$I$4)*(연계_부서=A93),1))-COUNT(IF((연계_구분="철거")*(연계_연계="연계")*(연계_목적=$I$4)*(연계_부서=A93),1))</f>
        <v>0</v>
      </c>
      <c r="J93" s="41">
        <f t="array" ref="J93">COUNT(IF((연계_연계="연계")*(연계_목적=$J$4)*(연계_부서=A93),1))-COUNT(IF((연계_구분="철거")*(연계_연계="연계")*(연계_목적=$J$4)*(연계_부서=A93),1))</f>
        <v>0</v>
      </c>
      <c r="K93" s="41">
        <f t="array" ref="K93">COUNT(IF((연계_연계="연계")*(연계_목적=$K$4)*(연계_부서=A93),1))-COUNT(IF((연계_구분="철거")*(연계_연계="연계")*(연계_목적=$K$4)*(연계_부서=A93),1))</f>
        <v>0</v>
      </c>
      <c r="L93" s="41">
        <f t="array" ref="L93">COUNT(IF((연계_연계="연계")*(연계_목적=$L$4)*(연계_부서=A93),1))-COUNT(IF((연계_구분="철거")*(연계_연계="연계")*(연계_목적=$L$4)*(연계_부서=A93),1))</f>
        <v>0</v>
      </c>
      <c r="M93" s="41">
        <f t="array" ref="M93">COUNT(IF((연계_연계="연계")*(연계_목적=$M$4)*(연계_부서=A93),1))-COUNT(IF((연계_구분="철거")*(연계_연계="연계")*(연계_목적=$M$4)*(연계_부서=A93),1))</f>
        <v>0</v>
      </c>
      <c r="N93" s="23"/>
      <c r="O93" s="41">
        <f t="array" ref="O93">COUNT(IF((연계_연계="미연계")*(연계_목적=$O$4)*(연계_부서=A93),1))-COUNT(IF((연계_구분="철거")*(연계_연계="미연계")*(연계_목적=$O$4)*(연계_부서=A93),1))</f>
        <v>0</v>
      </c>
      <c r="P93" s="41">
        <f t="array" ref="P93">COUNT(IF((연계_연계="미연계")*(연계_목적=$P$4)*(연계_부서=A93),1))-COUNT(IF((연계_구분="철거")*(연계_연계="미연계")*(연계_목적=$P$4)*(연계_부서=A93),1))</f>
        <v>0</v>
      </c>
    </row>
    <row r="94" spans="1:16" s="42" customFormat="1" ht="22.5" customHeight="1">
      <c r="A94" s="191" t="s">
        <v>5411</v>
      </c>
      <c r="B94" s="192"/>
      <c r="C94" s="11">
        <f t="shared" si="31"/>
        <v>206</v>
      </c>
      <c r="D94" s="41">
        <f t="array" ref="D94">COUNT(IF((연계_연계="연계")*(연계_목적=$D$4)*(연계_부서=A94),1))-COUNT(IF((연계_구분="철거")*(연계_연계="연계")*(연계_목적=$D$4)*(연계_부서=A94),1))</f>
        <v>131</v>
      </c>
      <c r="E94" s="41">
        <f t="array" ref="E94">COUNT(IF((연계_연계="연계")*(연계_목적=$E$4)*(연계_부서=A94),1))-COUNT(IF((연계_구분="철거")*(연계_연계="연계")*(연계_목적=$E$4)*(연계_부서=A94),1))</f>
        <v>3</v>
      </c>
      <c r="F94" s="41">
        <f t="array" ref="F94">COUNT(IF((연계_연계="연계")*(연계_목적=$F$4)*(연계_부서=A94),1))-COUNT(IF((연계_구분="철거")*(연계_연계="연계")*(연계_목적=$F$4)*(연계_부서=A94),1))</f>
        <v>0</v>
      </c>
      <c r="G94" s="41">
        <f t="array" ref="G94">COUNT(IF((연계_연계="연계")*(연계_목적=$G$4)*(연계_부서=A94),1))-COUNT(IF((연계_구분="철거")*(연계_연계="연계")*(연계_목적=$G$4)*(연계_부서=A94),1))</f>
        <v>0</v>
      </c>
      <c r="H94" s="41">
        <f t="array" ref="H94">COUNT(IF((연계_연계="연계")*(연계_목적=$H$4)*(연계_부서=A94),1))-COUNT(IF((연계_구분="철거")*(연계_연계="연계")*(연계_목적=$H$4)*(연계_부서=A94),1))</f>
        <v>0</v>
      </c>
      <c r="I94" s="41">
        <f t="array" ref="I94">COUNT(IF((연계_연계="연계")*(연계_목적=$I$4)*(연계_부서=A94),1))-COUNT(IF((연계_구분="철거")*(연계_연계="연계")*(연계_목적=$I$4)*(연계_부서=A94),1))</f>
        <v>0</v>
      </c>
      <c r="J94" s="41">
        <f t="array" ref="J94">COUNT(IF((연계_연계="연계")*(연계_목적=$J$4)*(연계_부서=A94),1))-COUNT(IF((연계_구분="철거")*(연계_연계="연계")*(연계_목적=$J$4)*(연계_부서=A94),1))</f>
        <v>0</v>
      </c>
      <c r="K94" s="41">
        <f t="array" ref="K94">COUNT(IF((연계_연계="연계")*(연계_목적=$K$4)*(연계_부서=A94),1))-COUNT(IF((연계_구분="철거")*(연계_연계="연계")*(연계_목적=$K$4)*(연계_부서=A94),1))</f>
        <v>0</v>
      </c>
      <c r="L94" s="41">
        <f t="array" ref="L94">COUNT(IF((연계_연계="연계")*(연계_목적=$L$4)*(연계_부서=A94),1))-COUNT(IF((연계_구분="철거")*(연계_연계="연계")*(연계_목적=$L$4)*(연계_부서=A94),1))</f>
        <v>72</v>
      </c>
      <c r="M94" s="41">
        <f t="array" ref="M94">COUNT(IF((연계_연계="연계")*(연계_목적=$M$4)*(연계_부서=A94),1))-COUNT(IF((연계_구분="철거")*(연계_연계="연계")*(연계_목적=$M$4)*(연계_부서=A94),1))</f>
        <v>0</v>
      </c>
      <c r="N94" s="23"/>
      <c r="O94" s="41">
        <f t="array" ref="O94">COUNT(IF((연계_연계="미연계")*(연계_목적=$O$4)*(연계_부서=A94),1))-COUNT(IF((연계_구분="철거")*(연계_연계="미연계")*(연계_목적=$O$4)*(연계_부서=A94),1))</f>
        <v>0</v>
      </c>
      <c r="P94" s="41">
        <f t="array" ref="P94">COUNT(IF((연계_연계="미연계")*(연계_목적=$P$4)*(연계_부서=A94),1))-COUNT(IF((연계_구분="철거")*(연계_연계="미연계")*(연계_목적=$P$4)*(연계_부서=A94),1))</f>
        <v>0</v>
      </c>
    </row>
    <row r="95" spans="1:16" s="42" customFormat="1" ht="22.5" customHeight="1">
      <c r="A95" s="191" t="s">
        <v>5412</v>
      </c>
      <c r="B95" s="192"/>
      <c r="C95" s="11">
        <f t="shared" si="31"/>
        <v>0</v>
      </c>
      <c r="D95" s="41">
        <f t="array" ref="D95">COUNT(IF((연계_연계="연계")*(연계_목적=$D$4)*(연계_부서=A95),1))-COUNT(IF((연계_구분="철거")*(연계_연계="연계")*(연계_목적=$D$4)*(연계_부서=A95),1))</f>
        <v>0</v>
      </c>
      <c r="E95" s="41">
        <f t="array" ref="E95">COUNT(IF((연계_연계="연계")*(연계_목적=$E$4)*(연계_부서=A95),1))-COUNT(IF((연계_구분="철거")*(연계_연계="연계")*(연계_목적=$E$4)*(연계_부서=A95),1))</f>
        <v>0</v>
      </c>
      <c r="F95" s="41">
        <f t="array" ref="F95">COUNT(IF((연계_연계="연계")*(연계_목적=$F$4)*(연계_부서=A95),1))-COUNT(IF((연계_구분="철거")*(연계_연계="연계")*(연계_목적=$F$4)*(연계_부서=A95),1))</f>
        <v>0</v>
      </c>
      <c r="G95" s="41">
        <f t="array" ref="G95">COUNT(IF((연계_연계="연계")*(연계_목적=$G$4)*(연계_부서=A95),1))-COUNT(IF((연계_구분="철거")*(연계_연계="연계")*(연계_목적=$G$4)*(연계_부서=A95),1))</f>
        <v>0</v>
      </c>
      <c r="H95" s="41">
        <f t="array" ref="H95">COUNT(IF((연계_연계="연계")*(연계_목적=$H$4)*(연계_부서=A95),1))-COUNT(IF((연계_구분="철거")*(연계_연계="연계")*(연계_목적=$H$4)*(연계_부서=A95),1))</f>
        <v>0</v>
      </c>
      <c r="I95" s="41">
        <f t="array" ref="I95">COUNT(IF((연계_연계="연계")*(연계_목적=$I$4)*(연계_부서=A95),1))-COUNT(IF((연계_구분="철거")*(연계_연계="연계")*(연계_목적=$I$4)*(연계_부서=A95),1))</f>
        <v>0</v>
      </c>
      <c r="J95" s="41">
        <f t="array" ref="J95">COUNT(IF((연계_연계="연계")*(연계_목적=$J$4)*(연계_부서=A95),1))-COUNT(IF((연계_구분="철거")*(연계_연계="연계")*(연계_목적=$J$4)*(연계_부서=A95),1))</f>
        <v>0</v>
      </c>
      <c r="K95" s="41">
        <f t="array" ref="K95">COUNT(IF((연계_연계="연계")*(연계_목적=$K$4)*(연계_부서=A95),1))-COUNT(IF((연계_구분="철거")*(연계_연계="연계")*(연계_목적=$K$4)*(연계_부서=A95),1))</f>
        <v>0</v>
      </c>
      <c r="L95" s="41">
        <f t="array" ref="L95">COUNT(IF((연계_연계="연계")*(연계_목적=$L$4)*(연계_부서=A95),1))-COUNT(IF((연계_구분="철거")*(연계_연계="연계")*(연계_목적=$L$4)*(연계_부서=A95),1))</f>
        <v>0</v>
      </c>
      <c r="M95" s="41">
        <f t="array" ref="M95">COUNT(IF((연계_연계="연계")*(연계_목적=$M$4)*(연계_부서=A95),1))-COUNT(IF((연계_구분="철거")*(연계_연계="연계")*(연계_목적=$M$4)*(연계_부서=A95),1))</f>
        <v>0</v>
      </c>
      <c r="N95" s="23"/>
      <c r="O95" s="41">
        <f t="array" ref="O95">COUNT(IF((연계_연계="미연계")*(연계_목적=$O$4)*(연계_부서=A95),1))-COUNT(IF((연계_구분="철거")*(연계_연계="미연계")*(연계_목적=$O$4)*(연계_부서=A95),1))</f>
        <v>0</v>
      </c>
      <c r="P95" s="41">
        <f t="array" ref="P95">COUNT(IF((연계_연계="미연계")*(연계_목적=$P$4)*(연계_부서=A95),1))-COUNT(IF((연계_구분="철거")*(연계_연계="미연계")*(연계_목적=$P$4)*(연계_부서=A95),1))</f>
        <v>0</v>
      </c>
    </row>
    <row r="96" spans="1:16" s="42" customFormat="1" ht="22.5" customHeight="1">
      <c r="A96" s="191" t="s">
        <v>5413</v>
      </c>
      <c r="B96" s="192"/>
      <c r="C96" s="11">
        <f t="shared" ref="C96:C101" si="32">SUM(D96:P96)</f>
        <v>0</v>
      </c>
      <c r="D96" s="41">
        <f t="array" ref="D96">COUNT(IF((연계_연계="연계")*(연계_목적=$D$4)*(연계_부서=A96),1))-COUNT(IF((연계_구분="철거")*(연계_연계="연계")*(연계_목적=$D$4)*(연계_부서=A96),1))</f>
        <v>0</v>
      </c>
      <c r="E96" s="41">
        <f t="array" ref="E96">COUNT(IF((연계_연계="연계")*(연계_목적=$E$4)*(연계_부서=A96),1))-COUNT(IF((연계_구분="철거")*(연계_연계="연계")*(연계_목적=$E$4)*(연계_부서=A96),1))</f>
        <v>0</v>
      </c>
      <c r="F96" s="41">
        <f t="array" ref="F96">COUNT(IF((연계_연계="연계")*(연계_목적=$F$4)*(연계_부서=A96),1))-COUNT(IF((연계_구분="철거")*(연계_연계="연계")*(연계_목적=$F$4)*(연계_부서=A96),1))</f>
        <v>0</v>
      </c>
      <c r="G96" s="41">
        <f t="array" ref="G96">COUNT(IF((연계_연계="연계")*(연계_목적=$G$4)*(연계_부서=A96),1))-COUNT(IF((연계_구분="철거")*(연계_연계="연계")*(연계_목적=$G$4)*(연계_부서=A96),1))</f>
        <v>0</v>
      </c>
      <c r="H96" s="41">
        <f t="array" ref="H96">COUNT(IF((연계_연계="연계")*(연계_목적=$H$4)*(연계_부서=A96),1))-COUNT(IF((연계_구분="철거")*(연계_연계="연계")*(연계_목적=$H$4)*(연계_부서=A96),1))</f>
        <v>0</v>
      </c>
      <c r="I96" s="41">
        <f t="array" ref="I96">COUNT(IF((연계_연계="연계")*(연계_목적=$I$4)*(연계_부서=A96),1))-COUNT(IF((연계_구분="철거")*(연계_연계="연계")*(연계_목적=$I$4)*(연계_부서=A96),1))</f>
        <v>0</v>
      </c>
      <c r="J96" s="41">
        <f t="array" ref="J96">COUNT(IF((연계_연계="연계")*(연계_목적=$J$4)*(연계_부서=A96),1))-COUNT(IF((연계_구분="철거")*(연계_연계="연계")*(연계_목적=$J$4)*(연계_부서=A96),1))</f>
        <v>0</v>
      </c>
      <c r="K96" s="41">
        <f t="array" ref="K96">COUNT(IF((연계_연계="연계")*(연계_목적=$K$4)*(연계_부서=A96),1))-COUNT(IF((연계_구분="철거")*(연계_연계="연계")*(연계_목적=$K$4)*(연계_부서=A96),1))</f>
        <v>0</v>
      </c>
      <c r="L96" s="41">
        <f t="array" ref="L96">COUNT(IF((연계_연계="연계")*(연계_목적=$L$4)*(연계_부서=A96),1))-COUNT(IF((연계_구분="철거")*(연계_연계="연계")*(연계_목적=$L$4)*(연계_부서=A96),1))</f>
        <v>0</v>
      </c>
      <c r="M96" s="41">
        <f t="array" ref="M96">COUNT(IF((연계_연계="연계")*(연계_목적=$M$4)*(연계_부서=A96),1))-COUNT(IF((연계_구분="철거")*(연계_연계="연계")*(연계_목적=$M$4)*(연계_부서=A96),1))</f>
        <v>0</v>
      </c>
      <c r="N96" s="23"/>
      <c r="O96" s="41">
        <f t="array" ref="O96">COUNT(IF((연계_연계="미연계")*(연계_목적=$O$4)*(연계_부서=A96),1))-COUNT(IF((연계_구분="철거")*(연계_연계="미연계")*(연계_목적=$O$4)*(연계_부서=A96),1))</f>
        <v>0</v>
      </c>
      <c r="P96" s="41">
        <f t="array" ref="P96">COUNT(IF((연계_연계="미연계")*(연계_목적=$P$4)*(연계_부서=A96),1))-COUNT(IF((연계_구분="철거")*(연계_연계="미연계")*(연계_목적=$P$4)*(연계_부서=A96),1))</f>
        <v>0</v>
      </c>
    </row>
    <row r="97" spans="1:16" s="42" customFormat="1" ht="22.5" customHeight="1">
      <c r="A97" s="191" t="s">
        <v>5414</v>
      </c>
      <c r="B97" s="192"/>
      <c r="C97" s="11">
        <f t="shared" si="32"/>
        <v>0</v>
      </c>
      <c r="D97" s="41">
        <f t="array" ref="D97">COUNT(IF((연계_연계="연계")*(연계_목적=$D$4)*(연계_부서=A97),1))-COUNT(IF((연계_구분="철거")*(연계_연계="연계")*(연계_목적=$D$4)*(연계_부서=A97),1))</f>
        <v>0</v>
      </c>
      <c r="E97" s="41">
        <f t="array" ref="E97">COUNT(IF((연계_연계="연계")*(연계_목적=$E$4)*(연계_부서=A97),1))-COUNT(IF((연계_구분="철거")*(연계_연계="연계")*(연계_목적=$E$4)*(연계_부서=A97),1))</f>
        <v>0</v>
      </c>
      <c r="F97" s="41">
        <f t="array" ref="F97">COUNT(IF((연계_연계="연계")*(연계_목적=$F$4)*(연계_부서=A97),1))-COUNT(IF((연계_구분="철거")*(연계_연계="연계")*(연계_목적=$F$4)*(연계_부서=A97),1))</f>
        <v>0</v>
      </c>
      <c r="G97" s="41">
        <f t="array" ref="G97">COUNT(IF((연계_연계="연계")*(연계_목적=$G$4)*(연계_부서=A97),1))-COUNT(IF((연계_구분="철거")*(연계_연계="연계")*(연계_목적=$G$4)*(연계_부서=A97),1))</f>
        <v>0</v>
      </c>
      <c r="H97" s="41">
        <f t="array" ref="H97">COUNT(IF((연계_연계="연계")*(연계_목적=$H$4)*(연계_부서=A97),1))-COUNT(IF((연계_구분="철거")*(연계_연계="연계")*(연계_목적=$H$4)*(연계_부서=A97),1))</f>
        <v>0</v>
      </c>
      <c r="I97" s="41">
        <f t="array" ref="I97">COUNT(IF((연계_연계="연계")*(연계_목적=$I$4)*(연계_부서=A97),1))-COUNT(IF((연계_구분="철거")*(연계_연계="연계")*(연계_목적=$I$4)*(연계_부서=A97),1))</f>
        <v>0</v>
      </c>
      <c r="J97" s="41">
        <f t="array" ref="J97">COUNT(IF((연계_연계="연계")*(연계_목적=$J$4)*(연계_부서=A97),1))-COUNT(IF((연계_구분="철거")*(연계_연계="연계")*(연계_목적=$J$4)*(연계_부서=A97),1))</f>
        <v>0</v>
      </c>
      <c r="K97" s="41">
        <f t="array" ref="K97">COUNT(IF((연계_연계="연계")*(연계_목적=$K$4)*(연계_부서=A97),1))-COUNT(IF((연계_구분="철거")*(연계_연계="연계")*(연계_목적=$K$4)*(연계_부서=A97),1))</f>
        <v>0</v>
      </c>
      <c r="L97" s="41">
        <f t="array" ref="L97">COUNT(IF((연계_연계="연계")*(연계_목적=$L$4)*(연계_부서=A97),1))-COUNT(IF((연계_구분="철거")*(연계_연계="연계")*(연계_목적=$L$4)*(연계_부서=A97),1))</f>
        <v>0</v>
      </c>
      <c r="M97" s="41">
        <f t="array" ref="M97">COUNT(IF((연계_연계="연계")*(연계_목적=$M$4)*(연계_부서=A97),1))-COUNT(IF((연계_구분="철거")*(연계_연계="연계")*(연계_목적=$M$4)*(연계_부서=A97),1))</f>
        <v>0</v>
      </c>
      <c r="N97" s="23"/>
      <c r="O97" s="41">
        <f t="array" ref="O97">COUNT(IF((연계_연계="미연계")*(연계_목적=$O$4)*(연계_부서=A97),1))-COUNT(IF((연계_구분="철거")*(연계_연계="미연계")*(연계_목적=$O$4)*(연계_부서=A97),1))</f>
        <v>0</v>
      </c>
      <c r="P97" s="41">
        <f t="array" ref="P97">COUNT(IF((연계_연계="미연계")*(연계_목적=$P$4)*(연계_부서=A97),1))-COUNT(IF((연계_구분="철거")*(연계_연계="미연계")*(연계_목적=$P$4)*(연계_부서=A97),1))</f>
        <v>0</v>
      </c>
    </row>
    <row r="98" spans="1:16" s="42" customFormat="1" ht="22.5" customHeight="1">
      <c r="A98" s="191" t="s">
        <v>5415</v>
      </c>
      <c r="B98" s="192"/>
      <c r="C98" s="11">
        <f t="shared" si="32"/>
        <v>0</v>
      </c>
      <c r="D98" s="41">
        <f t="array" ref="D98">COUNT(IF((연계_연계="연계")*(연계_목적=$D$4)*(연계_부서=A98),1))-COUNT(IF((연계_구분="철거")*(연계_연계="연계")*(연계_목적=$D$4)*(연계_부서=A98),1))</f>
        <v>0</v>
      </c>
      <c r="E98" s="41">
        <f t="array" ref="E98">COUNT(IF((연계_연계="연계")*(연계_목적=$E$4)*(연계_부서=A98),1))-COUNT(IF((연계_구분="철거")*(연계_연계="연계")*(연계_목적=$E$4)*(연계_부서=A98),1))</f>
        <v>0</v>
      </c>
      <c r="F98" s="41">
        <f t="array" ref="F98">COUNT(IF((연계_연계="연계")*(연계_목적=$F$4)*(연계_부서=A98),1))-COUNT(IF((연계_구분="철거")*(연계_연계="연계")*(연계_목적=$F$4)*(연계_부서=A98),1))</f>
        <v>0</v>
      </c>
      <c r="G98" s="41">
        <f t="array" ref="G98">COUNT(IF((연계_연계="연계")*(연계_목적=$G$4)*(연계_부서=A98),1))-COUNT(IF((연계_구분="철거")*(연계_연계="연계")*(연계_목적=$G$4)*(연계_부서=A98),1))</f>
        <v>0</v>
      </c>
      <c r="H98" s="41">
        <f t="array" ref="H98">COUNT(IF((연계_연계="연계")*(연계_목적=$H$4)*(연계_부서=A98),1))-COUNT(IF((연계_구분="철거")*(연계_연계="연계")*(연계_목적=$H$4)*(연계_부서=A98),1))</f>
        <v>0</v>
      </c>
      <c r="I98" s="41">
        <f t="array" ref="I98">COUNT(IF((연계_연계="연계")*(연계_목적=$I$4)*(연계_부서=A98),1))-COUNT(IF((연계_구분="철거")*(연계_연계="연계")*(연계_목적=$I$4)*(연계_부서=A98),1))</f>
        <v>0</v>
      </c>
      <c r="J98" s="41">
        <f t="array" ref="J98">COUNT(IF((연계_연계="연계")*(연계_목적=$J$4)*(연계_부서=A98),1))-COUNT(IF((연계_구분="철거")*(연계_연계="연계")*(연계_목적=$J$4)*(연계_부서=A98),1))</f>
        <v>0</v>
      </c>
      <c r="K98" s="41">
        <f t="array" ref="K98">COUNT(IF((연계_연계="연계")*(연계_목적=$K$4)*(연계_부서=A98),1))-COUNT(IF((연계_구분="철거")*(연계_연계="연계")*(연계_목적=$K$4)*(연계_부서=A98),1))</f>
        <v>0</v>
      </c>
      <c r="L98" s="41">
        <f t="array" ref="L98">COUNT(IF((연계_연계="연계")*(연계_목적=$L$4)*(연계_부서=A98),1))-COUNT(IF((연계_구분="철거")*(연계_연계="연계")*(연계_목적=$L$4)*(연계_부서=A98),1))</f>
        <v>0</v>
      </c>
      <c r="M98" s="41">
        <f t="array" ref="M98">COUNT(IF((연계_연계="연계")*(연계_목적=$M$4)*(연계_부서=A98),1))-COUNT(IF((연계_구분="철거")*(연계_연계="연계")*(연계_목적=$M$4)*(연계_부서=A98),1))</f>
        <v>0</v>
      </c>
      <c r="N98" s="23"/>
      <c r="O98" s="41">
        <f t="array" ref="O98">COUNT(IF((연계_연계="미연계")*(연계_목적=$O$4)*(연계_부서=A98),1))-COUNT(IF((연계_구분="철거")*(연계_연계="미연계")*(연계_목적=$O$4)*(연계_부서=A98),1))</f>
        <v>0</v>
      </c>
      <c r="P98" s="41">
        <f t="array" ref="P98">COUNT(IF((연계_연계="미연계")*(연계_목적=$P$4)*(연계_부서=A98),1))-COUNT(IF((연계_구분="철거")*(연계_연계="미연계")*(연계_목적=$P$4)*(연계_부서=A98),1))</f>
        <v>0</v>
      </c>
    </row>
    <row r="99" spans="1:16" s="42" customFormat="1" ht="22.5" customHeight="1">
      <c r="A99" s="191" t="s">
        <v>5416</v>
      </c>
      <c r="B99" s="192"/>
      <c r="C99" s="11">
        <f t="shared" si="32"/>
        <v>0</v>
      </c>
      <c r="D99" s="41">
        <f t="array" ref="D99">COUNT(IF((연계_연계="연계")*(연계_목적=$D$4)*(연계_부서=A99),1))-COUNT(IF((연계_구분="철거")*(연계_연계="연계")*(연계_목적=$D$4)*(연계_부서=A99),1))</f>
        <v>0</v>
      </c>
      <c r="E99" s="41">
        <f t="array" ref="E99">COUNT(IF((연계_연계="연계")*(연계_목적=$E$4)*(연계_부서=A99),1))-COUNT(IF((연계_구분="철거")*(연계_연계="연계")*(연계_목적=$E$4)*(연계_부서=A99),1))</f>
        <v>0</v>
      </c>
      <c r="F99" s="41">
        <f t="array" ref="F99">COUNT(IF((연계_연계="연계")*(연계_목적=$F$4)*(연계_부서=A99),1))-COUNT(IF((연계_구분="철거")*(연계_연계="연계")*(연계_목적=$F$4)*(연계_부서=A99),1))</f>
        <v>0</v>
      </c>
      <c r="G99" s="41">
        <f t="array" ref="G99">COUNT(IF((연계_연계="연계")*(연계_목적=$G$4)*(연계_부서=A99),1))-COUNT(IF((연계_구분="철거")*(연계_연계="연계")*(연계_목적=$G$4)*(연계_부서=A99),1))</f>
        <v>0</v>
      </c>
      <c r="H99" s="41">
        <f t="array" ref="H99">COUNT(IF((연계_연계="연계")*(연계_목적=$H$4)*(연계_부서=A99),1))-COUNT(IF((연계_구분="철거")*(연계_연계="연계")*(연계_목적=$H$4)*(연계_부서=A99),1))</f>
        <v>0</v>
      </c>
      <c r="I99" s="41">
        <f t="array" ref="I99">COUNT(IF((연계_연계="연계")*(연계_목적=$I$4)*(연계_부서=A99),1))-COUNT(IF((연계_구분="철거")*(연계_연계="연계")*(연계_목적=$I$4)*(연계_부서=A99),1))</f>
        <v>0</v>
      </c>
      <c r="J99" s="41">
        <f t="array" ref="J99">COUNT(IF((연계_연계="연계")*(연계_목적=$J$4)*(연계_부서=A99),1))-COUNT(IF((연계_구분="철거")*(연계_연계="연계")*(연계_목적=$J$4)*(연계_부서=A99),1))</f>
        <v>0</v>
      </c>
      <c r="K99" s="41">
        <f t="array" ref="K99">COUNT(IF((연계_연계="연계")*(연계_목적=$K$4)*(연계_부서=A99),1))-COUNT(IF((연계_구분="철거")*(연계_연계="연계")*(연계_목적=$K$4)*(연계_부서=A99),1))</f>
        <v>0</v>
      </c>
      <c r="L99" s="41">
        <f t="array" ref="L99">COUNT(IF((연계_연계="연계")*(연계_목적=$L$4)*(연계_부서=A99),1))-COUNT(IF((연계_구분="철거")*(연계_연계="연계")*(연계_목적=$L$4)*(연계_부서=A99),1))</f>
        <v>0</v>
      </c>
      <c r="M99" s="41">
        <f t="array" ref="M99">COUNT(IF((연계_연계="연계")*(연계_목적=$M$4)*(연계_부서=A99),1))-COUNT(IF((연계_구분="철거")*(연계_연계="연계")*(연계_목적=$M$4)*(연계_부서=A99),1))</f>
        <v>0</v>
      </c>
      <c r="N99" s="23"/>
      <c r="O99" s="41">
        <f t="array" ref="O99">COUNT(IF((연계_연계="미연계")*(연계_목적=$O$4)*(연계_부서=A99),1))-COUNT(IF((연계_구분="철거")*(연계_연계="미연계")*(연계_목적=$O$4)*(연계_부서=A99),1))</f>
        <v>0</v>
      </c>
      <c r="P99" s="41">
        <f t="array" ref="P99">COUNT(IF((연계_연계="미연계")*(연계_목적=$P$4)*(연계_부서=A99),1))-COUNT(IF((연계_구분="철거")*(연계_연계="미연계")*(연계_목적=$P$4)*(연계_부서=A99),1))</f>
        <v>0</v>
      </c>
    </row>
    <row r="100" spans="1:16" s="42" customFormat="1" ht="22.5" customHeight="1">
      <c r="A100" s="191" t="s">
        <v>5417</v>
      </c>
      <c r="B100" s="192"/>
      <c r="C100" s="11">
        <f t="shared" si="32"/>
        <v>0</v>
      </c>
      <c r="D100" s="41">
        <f t="array" ref="D100">COUNT(IF((연계_연계="연계")*(연계_목적=$D$4)*(연계_부서=A100),1))-COUNT(IF((연계_구분="철거")*(연계_연계="연계")*(연계_목적=$D$4)*(연계_부서=A100),1))</f>
        <v>0</v>
      </c>
      <c r="E100" s="41">
        <f t="array" ref="E100">COUNT(IF((연계_연계="연계")*(연계_목적=$E$4)*(연계_부서=A100),1))-COUNT(IF((연계_구분="철거")*(연계_연계="연계")*(연계_목적=$E$4)*(연계_부서=A100),1))</f>
        <v>0</v>
      </c>
      <c r="F100" s="41">
        <f t="array" ref="F100">COUNT(IF((연계_연계="연계")*(연계_목적=$F$4)*(연계_부서=A100),1))-COUNT(IF((연계_구분="철거")*(연계_연계="연계")*(연계_목적=$F$4)*(연계_부서=A100),1))</f>
        <v>0</v>
      </c>
      <c r="G100" s="41">
        <f t="array" ref="G100">COUNT(IF((연계_연계="연계")*(연계_목적=$G$4)*(연계_부서=A100),1))-COUNT(IF((연계_구분="철거")*(연계_연계="연계")*(연계_목적=$G$4)*(연계_부서=A100),1))</f>
        <v>0</v>
      </c>
      <c r="H100" s="41">
        <f t="array" ref="H100">COUNT(IF((연계_연계="연계")*(연계_목적=$H$4)*(연계_부서=A100),1))-COUNT(IF((연계_구분="철거")*(연계_연계="연계")*(연계_목적=$H$4)*(연계_부서=A100),1))</f>
        <v>0</v>
      </c>
      <c r="I100" s="41">
        <f t="array" ref="I100">COUNT(IF((연계_연계="연계")*(연계_목적=$I$4)*(연계_부서=A100),1))-COUNT(IF((연계_구분="철거")*(연계_연계="연계")*(연계_목적=$I$4)*(연계_부서=A100),1))</f>
        <v>0</v>
      </c>
      <c r="J100" s="41">
        <f t="array" ref="J100">COUNT(IF((연계_연계="연계")*(연계_목적=$J$4)*(연계_부서=A100),1))-COUNT(IF((연계_구분="철거")*(연계_연계="연계")*(연계_목적=$J$4)*(연계_부서=A100),1))</f>
        <v>0</v>
      </c>
      <c r="K100" s="41">
        <f t="array" ref="K100">COUNT(IF((연계_연계="연계")*(연계_목적=$K$4)*(연계_부서=A100),1))-COUNT(IF((연계_구분="철거")*(연계_연계="연계")*(연계_목적=$K$4)*(연계_부서=A100),1))</f>
        <v>0</v>
      </c>
      <c r="L100" s="41">
        <f t="array" ref="L100">COUNT(IF((연계_연계="연계")*(연계_목적=$L$4)*(연계_부서=A100),1))-COUNT(IF((연계_구분="철거")*(연계_연계="연계")*(연계_목적=$L$4)*(연계_부서=A100),1))</f>
        <v>0</v>
      </c>
      <c r="M100" s="41">
        <f t="array" ref="M100">COUNT(IF((연계_연계="연계")*(연계_목적=$M$4)*(연계_부서=A100),1))-COUNT(IF((연계_구분="철거")*(연계_연계="연계")*(연계_목적=$M$4)*(연계_부서=A100),1))</f>
        <v>0</v>
      </c>
      <c r="N100" s="23"/>
      <c r="O100" s="41">
        <f t="array" ref="O100">COUNT(IF((연계_연계="미연계")*(연계_목적=$O$4)*(연계_부서=A100),1))-COUNT(IF((연계_구분="철거")*(연계_연계="미연계")*(연계_목적=$O$4)*(연계_부서=A100),1))</f>
        <v>0</v>
      </c>
      <c r="P100" s="41">
        <f t="array" ref="P100">COUNT(IF((연계_연계="미연계")*(연계_목적=$P$4)*(연계_부서=A100),1))-COUNT(IF((연계_구분="철거")*(연계_연계="미연계")*(연계_목적=$P$4)*(연계_부서=A100),1))</f>
        <v>0</v>
      </c>
    </row>
    <row r="101" spans="1:16" s="42" customFormat="1" ht="22.5" customHeight="1">
      <c r="A101" s="191" t="s">
        <v>5418</v>
      </c>
      <c r="B101" s="192"/>
      <c r="C101" s="11">
        <f t="shared" si="32"/>
        <v>0</v>
      </c>
      <c r="D101" s="41">
        <f t="array" ref="D101">COUNT(IF((연계_연계="연계")*(연계_목적=$D$4)*(연계_부서=A101),1))-COUNT(IF((연계_구분="철거")*(연계_연계="연계")*(연계_목적=$D$4)*(연계_부서=A101),1))</f>
        <v>0</v>
      </c>
      <c r="E101" s="41">
        <f t="array" ref="E101">COUNT(IF((연계_연계="연계")*(연계_목적=$E$4)*(연계_부서=A101),1))-COUNT(IF((연계_구분="철거")*(연계_연계="연계")*(연계_목적=$E$4)*(연계_부서=A101),1))</f>
        <v>0</v>
      </c>
      <c r="F101" s="41">
        <f t="array" ref="F101">COUNT(IF((연계_연계="연계")*(연계_목적=$F$4)*(연계_부서=A101),1))-COUNT(IF((연계_구분="철거")*(연계_연계="연계")*(연계_목적=$F$4)*(연계_부서=A101),1))</f>
        <v>0</v>
      </c>
      <c r="G101" s="41">
        <f t="array" ref="G101">COUNT(IF((연계_연계="연계")*(연계_목적=$G$4)*(연계_부서=A101),1))-COUNT(IF((연계_구분="철거")*(연계_연계="연계")*(연계_목적=$G$4)*(연계_부서=A101),1))</f>
        <v>0</v>
      </c>
      <c r="H101" s="41">
        <f t="array" ref="H101">COUNT(IF((연계_연계="연계")*(연계_목적=$H$4)*(연계_부서=A101),1))-COUNT(IF((연계_구분="철거")*(연계_연계="연계")*(연계_목적=$H$4)*(연계_부서=A101),1))</f>
        <v>0</v>
      </c>
      <c r="I101" s="41">
        <f t="array" ref="I101">COUNT(IF((연계_연계="연계")*(연계_목적=$I$4)*(연계_부서=A101),1))-COUNT(IF((연계_구분="철거")*(연계_연계="연계")*(연계_목적=$I$4)*(연계_부서=A101),1))</f>
        <v>0</v>
      </c>
      <c r="J101" s="41">
        <f t="array" ref="J101">COUNT(IF((연계_연계="연계")*(연계_목적=$J$4)*(연계_부서=A101),1))-COUNT(IF((연계_구분="철거")*(연계_연계="연계")*(연계_목적=$J$4)*(연계_부서=A101),1))</f>
        <v>0</v>
      </c>
      <c r="K101" s="41">
        <f t="array" ref="K101">COUNT(IF((연계_연계="연계")*(연계_목적=$K$4)*(연계_부서=A101),1))-COUNT(IF((연계_구분="철거")*(연계_연계="연계")*(연계_목적=$K$4)*(연계_부서=A101),1))</f>
        <v>0</v>
      </c>
      <c r="L101" s="41">
        <f t="array" ref="L101">COUNT(IF((연계_연계="연계")*(연계_목적=$L$4)*(연계_부서=A101),1))-COUNT(IF((연계_구분="철거")*(연계_연계="연계")*(연계_목적=$L$4)*(연계_부서=A101),1))</f>
        <v>0</v>
      </c>
      <c r="M101" s="41">
        <f t="array" ref="M101">COUNT(IF((연계_연계="연계")*(연계_목적=$M$4)*(연계_부서=A101),1))-COUNT(IF((연계_구분="철거")*(연계_연계="연계")*(연계_목적=$M$4)*(연계_부서=A101),1))</f>
        <v>0</v>
      </c>
      <c r="N101" s="23"/>
      <c r="O101" s="41">
        <f t="array" ref="O101">COUNT(IF((연계_연계="미연계")*(연계_목적=$O$4)*(연계_부서=A101),1))-COUNT(IF((연계_구분="철거")*(연계_연계="미연계")*(연계_목적=$O$4)*(연계_부서=A101),1))</f>
        <v>0</v>
      </c>
      <c r="P101" s="41">
        <f t="array" ref="P101">COUNT(IF((연계_연계="미연계")*(연계_목적=$P$4)*(연계_부서=A101),1))-COUNT(IF((연계_구분="철거")*(연계_연계="미연계")*(연계_목적=$P$4)*(연계_부서=A101),1))</f>
        <v>0</v>
      </c>
    </row>
    <row r="102" spans="1:16" s="42" customFormat="1" ht="22.5" customHeight="1">
      <c r="A102" s="191" t="s">
        <v>5419</v>
      </c>
      <c r="B102" s="192"/>
      <c r="C102" s="11">
        <f t="shared" si="31"/>
        <v>0</v>
      </c>
      <c r="D102" s="41">
        <f t="array" ref="D102">COUNT(IF((연계_연계="연계")*(연계_목적=$D$4)*(연계_부서=A102),1))-COUNT(IF((연계_구분="철거")*(연계_연계="연계")*(연계_목적=$D$4)*(연계_부서=A102),1))</f>
        <v>0</v>
      </c>
      <c r="E102" s="41">
        <f t="array" ref="E102">COUNT(IF((연계_연계="연계")*(연계_목적=$E$4)*(연계_부서=A102),1))-COUNT(IF((연계_구분="철거")*(연계_연계="연계")*(연계_목적=$E$4)*(연계_부서=A102),1))</f>
        <v>0</v>
      </c>
      <c r="F102" s="41">
        <f t="array" ref="F102">COUNT(IF((연계_연계="연계")*(연계_목적=$F$4)*(연계_부서=A102),1))-COUNT(IF((연계_구분="철거")*(연계_연계="연계")*(연계_목적=$F$4)*(연계_부서=A102),1))</f>
        <v>0</v>
      </c>
      <c r="G102" s="41">
        <f t="array" ref="G102">COUNT(IF((연계_연계="연계")*(연계_목적=$G$4)*(연계_부서=A102),1))-COUNT(IF((연계_구분="철거")*(연계_연계="연계")*(연계_목적=$G$4)*(연계_부서=A102),1))</f>
        <v>0</v>
      </c>
      <c r="H102" s="41">
        <f t="array" ref="H102">COUNT(IF((연계_연계="연계")*(연계_목적=$H$4)*(연계_부서=A102),1))-COUNT(IF((연계_구분="철거")*(연계_연계="연계")*(연계_목적=$H$4)*(연계_부서=A102),1))</f>
        <v>0</v>
      </c>
      <c r="I102" s="41">
        <f t="array" ref="I102">COUNT(IF((연계_연계="연계")*(연계_목적=$I$4)*(연계_부서=A102),1))-COUNT(IF((연계_구분="철거")*(연계_연계="연계")*(연계_목적=$I$4)*(연계_부서=A102),1))</f>
        <v>0</v>
      </c>
      <c r="J102" s="41">
        <f t="array" ref="J102">COUNT(IF((연계_연계="연계")*(연계_목적=$J$4)*(연계_부서=A102),1))-COUNT(IF((연계_구분="철거")*(연계_연계="연계")*(연계_목적=$J$4)*(연계_부서=A102),1))</f>
        <v>0</v>
      </c>
      <c r="K102" s="41">
        <f t="array" ref="K102">COUNT(IF((연계_연계="연계")*(연계_목적=$K$4)*(연계_부서=A102),1))-COUNT(IF((연계_구분="철거")*(연계_연계="연계")*(연계_목적=$K$4)*(연계_부서=A102),1))</f>
        <v>0</v>
      </c>
      <c r="L102" s="41">
        <f t="array" ref="L102">COUNT(IF((연계_연계="연계")*(연계_목적=$L$4)*(연계_부서=A102),1))-COUNT(IF((연계_구분="철거")*(연계_연계="연계")*(연계_목적=$L$4)*(연계_부서=A102),1))</f>
        <v>0</v>
      </c>
      <c r="M102" s="41">
        <f t="array" ref="M102">COUNT(IF((연계_연계="연계")*(연계_목적=$M$4)*(연계_부서=A102),1))-COUNT(IF((연계_구분="철거")*(연계_연계="연계")*(연계_목적=$M$4)*(연계_부서=A102),1))</f>
        <v>0</v>
      </c>
      <c r="N102" s="23"/>
      <c r="O102" s="41">
        <f t="array" ref="O102">COUNT(IF((연계_연계="미연계")*(연계_목적=$O$4)*(연계_부서=A102),1))-COUNT(IF((연계_구분="철거")*(연계_연계="미연계")*(연계_목적=$O$4)*(연계_부서=A102),1))</f>
        <v>0</v>
      </c>
      <c r="P102" s="41">
        <f t="array" ref="P102">COUNT(IF((연계_연계="미연계")*(연계_목적=$P$4)*(연계_부서=A102),1))-COUNT(IF((연계_구분="철거")*(연계_연계="미연계")*(연계_목적=$P$4)*(연계_부서=A102),1))</f>
        <v>0</v>
      </c>
    </row>
    <row r="103" spans="1:16" s="42" customFormat="1" ht="22.5" customHeight="1">
      <c r="A103" s="191" t="s">
        <v>5420</v>
      </c>
      <c r="B103" s="192"/>
      <c r="C103" s="11">
        <f t="shared" si="31"/>
        <v>0</v>
      </c>
      <c r="D103" s="41">
        <f t="array" ref="D103">COUNT(IF((연계_연계="연계")*(연계_목적=$D$4)*(연계_부서=A103),1))-COUNT(IF((연계_구분="철거")*(연계_연계="연계")*(연계_목적=$D$4)*(연계_부서=A103),1))</f>
        <v>0</v>
      </c>
      <c r="E103" s="41">
        <f t="array" ref="E103">COUNT(IF((연계_연계="연계")*(연계_목적=$E$4)*(연계_부서=A103),1))-COUNT(IF((연계_구분="철거")*(연계_연계="연계")*(연계_목적=$E$4)*(연계_부서=A103),1))</f>
        <v>0</v>
      </c>
      <c r="F103" s="41">
        <f t="array" ref="F103">COUNT(IF((연계_연계="연계")*(연계_목적=$F$4)*(연계_부서=A103),1))-COUNT(IF((연계_구분="철거")*(연계_연계="연계")*(연계_목적=$F$4)*(연계_부서=A103),1))</f>
        <v>0</v>
      </c>
      <c r="G103" s="41">
        <f t="array" ref="G103">COUNT(IF((연계_연계="연계")*(연계_목적=$G$4)*(연계_부서=A103),1))-COUNT(IF((연계_구분="철거")*(연계_연계="연계")*(연계_목적=$G$4)*(연계_부서=A103),1))</f>
        <v>0</v>
      </c>
      <c r="H103" s="41">
        <f t="array" ref="H103">COUNT(IF((연계_연계="연계")*(연계_목적=$H$4)*(연계_부서=A103),1))-COUNT(IF((연계_구분="철거")*(연계_연계="연계")*(연계_목적=$H$4)*(연계_부서=A103),1))</f>
        <v>0</v>
      </c>
      <c r="I103" s="41">
        <f t="array" ref="I103">COUNT(IF((연계_연계="연계")*(연계_목적=$I$4)*(연계_부서=A103),1))-COUNT(IF((연계_구분="철거")*(연계_연계="연계")*(연계_목적=$I$4)*(연계_부서=A103),1))</f>
        <v>0</v>
      </c>
      <c r="J103" s="41">
        <f t="array" ref="J103">COUNT(IF((연계_연계="연계")*(연계_목적=$J$4)*(연계_부서=A103),1))-COUNT(IF((연계_구분="철거")*(연계_연계="연계")*(연계_목적=$J$4)*(연계_부서=A103),1))</f>
        <v>0</v>
      </c>
      <c r="K103" s="41">
        <f t="array" ref="K103">COUNT(IF((연계_연계="연계")*(연계_목적=$K$4)*(연계_부서=A103),1))-COUNT(IF((연계_구분="철거")*(연계_연계="연계")*(연계_목적=$K$4)*(연계_부서=A103),1))</f>
        <v>0</v>
      </c>
      <c r="L103" s="41">
        <f t="array" ref="L103">COUNT(IF((연계_연계="연계")*(연계_목적=$L$4)*(연계_부서=A103),1))-COUNT(IF((연계_구분="철거")*(연계_연계="연계")*(연계_목적=$L$4)*(연계_부서=A103),1))</f>
        <v>0</v>
      </c>
      <c r="M103" s="41">
        <f t="array" ref="M103">COUNT(IF((연계_연계="연계")*(연계_목적=$M$4)*(연계_부서=A103),1))-COUNT(IF((연계_구분="철거")*(연계_연계="연계")*(연계_목적=$M$4)*(연계_부서=A103),1))</f>
        <v>0</v>
      </c>
      <c r="N103" s="23"/>
      <c r="O103" s="41">
        <f t="array" ref="O103">COUNT(IF((연계_연계="미연계")*(연계_목적=$O$4)*(연계_부서=A103),1))-COUNT(IF((연계_구분="철거")*(연계_연계="미연계")*(연계_목적=$O$4)*(연계_부서=A103),1))</f>
        <v>0</v>
      </c>
      <c r="P103" s="41">
        <f t="array" ref="P103">COUNT(IF((연계_연계="미연계")*(연계_목적=$P$4)*(연계_부서=A103),1))-COUNT(IF((연계_구분="철거")*(연계_연계="미연계")*(연계_목적=$P$4)*(연계_부서=A103),1))</f>
        <v>0</v>
      </c>
    </row>
    <row r="104" spans="1:16" s="42" customFormat="1" ht="22.5" customHeight="1">
      <c r="A104" s="191" t="s">
        <v>5421</v>
      </c>
      <c r="B104" s="192"/>
      <c r="C104" s="11">
        <f t="shared" si="31"/>
        <v>0</v>
      </c>
      <c r="D104" s="41">
        <f t="array" ref="D104">COUNT(IF((연계_연계="연계")*(연계_목적=$D$4)*(연계_부서=A104),1))-COUNT(IF((연계_구분="철거")*(연계_연계="연계")*(연계_목적=$D$4)*(연계_부서=A104),1))</f>
        <v>0</v>
      </c>
      <c r="E104" s="41">
        <f t="array" ref="E104">COUNT(IF((연계_연계="연계")*(연계_목적=$E$4)*(연계_부서=A104),1))-COUNT(IF((연계_구분="철거")*(연계_연계="연계")*(연계_목적=$E$4)*(연계_부서=A104),1))</f>
        <v>0</v>
      </c>
      <c r="F104" s="41">
        <f t="array" ref="F104">COUNT(IF((연계_연계="연계")*(연계_목적=$F$4)*(연계_부서=A104),1))-COUNT(IF((연계_구분="철거")*(연계_연계="연계")*(연계_목적=$F$4)*(연계_부서=A104),1))</f>
        <v>0</v>
      </c>
      <c r="G104" s="41">
        <f t="array" ref="G104">COUNT(IF((연계_연계="연계")*(연계_목적=$G$4)*(연계_부서=A104),1))-COUNT(IF((연계_구분="철거")*(연계_연계="연계")*(연계_목적=$G$4)*(연계_부서=A104),1))</f>
        <v>0</v>
      </c>
      <c r="H104" s="41">
        <f t="array" ref="H104">COUNT(IF((연계_연계="연계")*(연계_목적=$H$4)*(연계_부서=A104),1))-COUNT(IF((연계_구분="철거")*(연계_연계="연계")*(연계_목적=$H$4)*(연계_부서=A104),1))</f>
        <v>0</v>
      </c>
      <c r="I104" s="41">
        <f t="array" ref="I104">COUNT(IF((연계_연계="연계")*(연계_목적=$I$4)*(연계_부서=A104),1))-COUNT(IF((연계_구분="철거")*(연계_연계="연계")*(연계_목적=$I$4)*(연계_부서=A104),1))</f>
        <v>0</v>
      </c>
      <c r="J104" s="41">
        <f t="array" ref="J104">COUNT(IF((연계_연계="연계")*(연계_목적=$J$4)*(연계_부서=A104),1))-COUNT(IF((연계_구분="철거")*(연계_연계="연계")*(연계_목적=$J$4)*(연계_부서=A104),1))</f>
        <v>0</v>
      </c>
      <c r="K104" s="41">
        <f t="array" ref="K104">COUNT(IF((연계_연계="연계")*(연계_목적=$K$4)*(연계_부서=A104),1))-COUNT(IF((연계_구분="철거")*(연계_연계="연계")*(연계_목적=$K$4)*(연계_부서=A104),1))</f>
        <v>0</v>
      </c>
      <c r="L104" s="41">
        <f t="array" ref="L104">COUNT(IF((연계_연계="연계")*(연계_목적=$L$4)*(연계_부서=A104),1))-COUNT(IF((연계_구분="철거")*(연계_연계="연계")*(연계_목적=$L$4)*(연계_부서=A104),1))</f>
        <v>0</v>
      </c>
      <c r="M104" s="41">
        <f t="array" ref="M104">COUNT(IF((연계_연계="연계")*(연계_목적=$M$4)*(연계_부서=A104),1))-COUNT(IF((연계_구분="철거")*(연계_연계="연계")*(연계_목적=$M$4)*(연계_부서=A104),1))</f>
        <v>0</v>
      </c>
      <c r="N104" s="23"/>
      <c r="O104" s="41">
        <f t="array" ref="O104">COUNT(IF((연계_연계="미연계")*(연계_목적=$O$4)*(연계_부서=A104),1))-COUNT(IF((연계_구분="철거")*(연계_연계="미연계")*(연계_목적=$O$4)*(연계_부서=A104),1))</f>
        <v>0</v>
      </c>
      <c r="P104" s="41">
        <f t="array" ref="P104">COUNT(IF((연계_연계="미연계")*(연계_목적=$P$4)*(연계_부서=A104),1))-COUNT(IF((연계_구분="철거")*(연계_연계="미연계")*(연계_목적=$P$4)*(연계_부서=A104),1))</f>
        <v>0</v>
      </c>
    </row>
    <row r="105" spans="1:16" s="42" customFormat="1" ht="22.5" customHeight="1">
      <c r="A105" s="191" t="s">
        <v>5422</v>
      </c>
      <c r="B105" s="192"/>
      <c r="C105" s="11">
        <f t="shared" si="31"/>
        <v>0</v>
      </c>
      <c r="D105" s="41">
        <f t="array" ref="D105">COUNT(IF((연계_연계="연계")*(연계_목적=$D$4)*(연계_부서=A105),1))-COUNT(IF((연계_구분="철거")*(연계_연계="연계")*(연계_목적=$D$4)*(연계_부서=A105),1))</f>
        <v>0</v>
      </c>
      <c r="E105" s="41">
        <f t="array" ref="E105">COUNT(IF((연계_연계="연계")*(연계_목적=$E$4)*(연계_부서=A105),1))-COUNT(IF((연계_구분="철거")*(연계_연계="연계")*(연계_목적=$E$4)*(연계_부서=A105),1))</f>
        <v>0</v>
      </c>
      <c r="F105" s="41">
        <f t="array" ref="F105">COUNT(IF((연계_연계="연계")*(연계_목적=$F$4)*(연계_부서=A105),1))-COUNT(IF((연계_구분="철거")*(연계_연계="연계")*(연계_목적=$F$4)*(연계_부서=A105),1))</f>
        <v>0</v>
      </c>
      <c r="G105" s="41">
        <f t="array" ref="G105">COUNT(IF((연계_연계="연계")*(연계_목적=$G$4)*(연계_부서=A105),1))-COUNT(IF((연계_구분="철거")*(연계_연계="연계")*(연계_목적=$G$4)*(연계_부서=A105),1))</f>
        <v>0</v>
      </c>
      <c r="H105" s="41">
        <f t="array" ref="H105">COUNT(IF((연계_연계="연계")*(연계_목적=$H$4)*(연계_부서=A105),1))-COUNT(IF((연계_구분="철거")*(연계_연계="연계")*(연계_목적=$H$4)*(연계_부서=A105),1))</f>
        <v>0</v>
      </c>
      <c r="I105" s="41">
        <f t="array" ref="I105">COUNT(IF((연계_연계="연계")*(연계_목적=$I$4)*(연계_부서=A105),1))-COUNT(IF((연계_구분="철거")*(연계_연계="연계")*(연계_목적=$I$4)*(연계_부서=A105),1))</f>
        <v>0</v>
      </c>
      <c r="J105" s="41">
        <f t="array" ref="J105">COUNT(IF((연계_연계="연계")*(연계_목적=$J$4)*(연계_부서=A105),1))-COUNT(IF((연계_구분="철거")*(연계_연계="연계")*(연계_목적=$J$4)*(연계_부서=A105),1))</f>
        <v>0</v>
      </c>
      <c r="K105" s="41">
        <f t="array" ref="K105">COUNT(IF((연계_연계="연계")*(연계_목적=$K$4)*(연계_부서=A105),1))-COUNT(IF((연계_구분="철거")*(연계_연계="연계")*(연계_목적=$K$4)*(연계_부서=A105),1))</f>
        <v>0</v>
      </c>
      <c r="L105" s="41">
        <f t="array" ref="L105">COUNT(IF((연계_연계="연계")*(연계_목적=$L$4)*(연계_부서=A105),1))-COUNT(IF((연계_구분="철거")*(연계_연계="연계")*(연계_목적=$L$4)*(연계_부서=A105),1))</f>
        <v>0</v>
      </c>
      <c r="M105" s="41">
        <f t="array" ref="M105">COUNT(IF((연계_연계="연계")*(연계_목적=$M$4)*(연계_부서=A105),1))-COUNT(IF((연계_구분="철거")*(연계_연계="연계")*(연계_목적=$M$4)*(연계_부서=A105),1))</f>
        <v>0</v>
      </c>
      <c r="N105" s="23"/>
      <c r="O105" s="41">
        <f t="array" ref="O105">COUNT(IF((연계_연계="미연계")*(연계_목적=$O$4)*(연계_부서=A105),1))-COUNT(IF((연계_구분="철거")*(연계_연계="미연계")*(연계_목적=$O$4)*(연계_부서=A105),1))</f>
        <v>0</v>
      </c>
      <c r="P105" s="41">
        <f t="array" ref="P105">COUNT(IF((연계_연계="미연계")*(연계_목적=$P$4)*(연계_부서=A105),1))-COUNT(IF((연계_구분="철거")*(연계_연계="미연계")*(연계_목적=$P$4)*(연계_부서=A105),1))</f>
        <v>0</v>
      </c>
    </row>
    <row r="106" spans="1:16" s="42" customFormat="1" ht="22.5" customHeight="1">
      <c r="A106" s="191" t="s">
        <v>5423</v>
      </c>
      <c r="B106" s="192"/>
      <c r="C106" s="11">
        <f t="shared" si="31"/>
        <v>0</v>
      </c>
      <c r="D106" s="41">
        <f t="array" ref="D106">COUNT(IF((연계_연계="연계")*(연계_목적=$D$4)*(연계_부서=A106),1))-COUNT(IF((연계_구분="철거")*(연계_연계="연계")*(연계_목적=$D$4)*(연계_부서=A106),1))</f>
        <v>0</v>
      </c>
      <c r="E106" s="41">
        <f t="array" ref="E106">COUNT(IF((연계_연계="연계")*(연계_목적=$E$4)*(연계_부서=A106),1))-COUNT(IF((연계_구분="철거")*(연계_연계="연계")*(연계_목적=$E$4)*(연계_부서=A106),1))</f>
        <v>0</v>
      </c>
      <c r="F106" s="41">
        <f t="array" ref="F106">COUNT(IF((연계_연계="연계")*(연계_목적=$F$4)*(연계_부서=A106),1))-COUNT(IF((연계_구분="철거")*(연계_연계="연계")*(연계_목적=$F$4)*(연계_부서=A106),1))</f>
        <v>0</v>
      </c>
      <c r="G106" s="41">
        <f t="array" ref="G106">COUNT(IF((연계_연계="연계")*(연계_목적=$G$4)*(연계_부서=A106),1))-COUNT(IF((연계_구분="철거")*(연계_연계="연계")*(연계_목적=$G$4)*(연계_부서=A106),1))</f>
        <v>0</v>
      </c>
      <c r="H106" s="41">
        <f t="array" ref="H106">COUNT(IF((연계_연계="연계")*(연계_목적=$H$4)*(연계_부서=A106),1))-COUNT(IF((연계_구분="철거")*(연계_연계="연계")*(연계_목적=$H$4)*(연계_부서=A106),1))</f>
        <v>0</v>
      </c>
      <c r="I106" s="41">
        <f t="array" ref="I106">COUNT(IF((연계_연계="연계")*(연계_목적=$I$4)*(연계_부서=A106),1))-COUNT(IF((연계_구분="철거")*(연계_연계="연계")*(연계_목적=$I$4)*(연계_부서=A106),1))</f>
        <v>0</v>
      </c>
      <c r="J106" s="41">
        <f t="array" ref="J106">COUNT(IF((연계_연계="연계")*(연계_목적=$J$4)*(연계_부서=A106),1))-COUNT(IF((연계_구분="철거")*(연계_연계="연계")*(연계_목적=$J$4)*(연계_부서=A106),1))</f>
        <v>0</v>
      </c>
      <c r="K106" s="41">
        <f t="array" ref="K106">COUNT(IF((연계_연계="연계")*(연계_목적=$K$4)*(연계_부서=A106),1))-COUNT(IF((연계_구분="철거")*(연계_연계="연계")*(연계_목적=$K$4)*(연계_부서=A106),1))</f>
        <v>0</v>
      </c>
      <c r="L106" s="41">
        <f t="array" ref="L106">COUNT(IF((연계_연계="연계")*(연계_목적=$L$4)*(연계_부서=A106),1))-COUNT(IF((연계_구분="철거")*(연계_연계="연계")*(연계_목적=$L$4)*(연계_부서=A106),1))</f>
        <v>0</v>
      </c>
      <c r="M106" s="41">
        <f t="array" ref="M106">COUNT(IF((연계_연계="연계")*(연계_목적=$M$4)*(연계_부서=A106),1))-COUNT(IF((연계_구분="철거")*(연계_연계="연계")*(연계_목적=$M$4)*(연계_부서=A106),1))</f>
        <v>0</v>
      </c>
      <c r="N106" s="23"/>
      <c r="O106" s="41">
        <f t="array" ref="O106">COUNT(IF((연계_연계="미연계")*(연계_목적=$O$4)*(연계_부서=A106),1))-COUNT(IF((연계_구분="철거")*(연계_연계="미연계")*(연계_목적=$O$4)*(연계_부서=A106),1))</f>
        <v>0</v>
      </c>
      <c r="P106" s="41">
        <f t="array" ref="P106">COUNT(IF((연계_연계="미연계")*(연계_목적=$P$4)*(연계_부서=A106),1))-COUNT(IF((연계_구분="철거")*(연계_연계="미연계")*(연계_목적=$P$4)*(연계_부서=A106),1))</f>
        <v>0</v>
      </c>
    </row>
    <row r="107" spans="1:16" s="42" customFormat="1" ht="22.5" customHeight="1">
      <c r="A107" s="191" t="s">
        <v>5424</v>
      </c>
      <c r="B107" s="192"/>
      <c r="C107" s="11">
        <f t="shared" si="31"/>
        <v>0</v>
      </c>
      <c r="D107" s="41">
        <f t="array" ref="D107">COUNT(IF((연계_연계="연계")*(연계_목적=$D$4)*(연계_부서=A107),1))-COUNT(IF((연계_구분="철거")*(연계_연계="연계")*(연계_목적=$D$4)*(연계_부서=A107),1))</f>
        <v>0</v>
      </c>
      <c r="E107" s="41">
        <f t="array" ref="E107">COUNT(IF((연계_연계="연계")*(연계_목적=$E$4)*(연계_부서=A107),1))-COUNT(IF((연계_구분="철거")*(연계_연계="연계")*(연계_목적=$E$4)*(연계_부서=A107),1))</f>
        <v>0</v>
      </c>
      <c r="F107" s="41">
        <f t="array" ref="F107">COUNT(IF((연계_연계="연계")*(연계_목적=$F$4)*(연계_부서=A107),1))-COUNT(IF((연계_구분="철거")*(연계_연계="연계")*(연계_목적=$F$4)*(연계_부서=A107),1))</f>
        <v>0</v>
      </c>
      <c r="G107" s="41">
        <f t="array" ref="G107">COUNT(IF((연계_연계="연계")*(연계_목적=$G$4)*(연계_부서=A107),1))-COUNT(IF((연계_구분="철거")*(연계_연계="연계")*(연계_목적=$G$4)*(연계_부서=A107),1))</f>
        <v>0</v>
      </c>
      <c r="H107" s="41">
        <f t="array" ref="H107">COUNT(IF((연계_연계="연계")*(연계_목적=$H$4)*(연계_부서=A107),1))-COUNT(IF((연계_구분="철거")*(연계_연계="연계")*(연계_목적=$H$4)*(연계_부서=A107),1))</f>
        <v>0</v>
      </c>
      <c r="I107" s="41">
        <f t="array" ref="I107">COUNT(IF((연계_연계="연계")*(연계_목적=$I$4)*(연계_부서=A107),1))-COUNT(IF((연계_구분="철거")*(연계_연계="연계")*(연계_목적=$I$4)*(연계_부서=A107),1))</f>
        <v>0</v>
      </c>
      <c r="J107" s="41">
        <f t="array" ref="J107">COUNT(IF((연계_연계="연계")*(연계_목적=$J$4)*(연계_부서=A107),1))-COUNT(IF((연계_구분="철거")*(연계_연계="연계")*(연계_목적=$J$4)*(연계_부서=A107),1))</f>
        <v>0</v>
      </c>
      <c r="K107" s="41">
        <f t="array" ref="K107">COUNT(IF((연계_연계="연계")*(연계_목적=$K$4)*(연계_부서=A107),1))-COUNT(IF((연계_구분="철거")*(연계_연계="연계")*(연계_목적=$K$4)*(연계_부서=A107),1))</f>
        <v>0</v>
      </c>
      <c r="L107" s="41">
        <f t="array" ref="L107">COUNT(IF((연계_연계="연계")*(연계_목적=$L$4)*(연계_부서=A107),1))-COUNT(IF((연계_구분="철거")*(연계_연계="연계")*(연계_목적=$L$4)*(연계_부서=A107),1))</f>
        <v>0</v>
      </c>
      <c r="M107" s="41">
        <f t="array" ref="M107">COUNT(IF((연계_연계="연계")*(연계_목적=$M$4)*(연계_부서=A107),1))-COUNT(IF((연계_구분="철거")*(연계_연계="연계")*(연계_목적=$M$4)*(연계_부서=A107),1))</f>
        <v>0</v>
      </c>
      <c r="N107" s="23"/>
      <c r="O107" s="41">
        <f t="array" ref="O107">COUNT(IF((연계_연계="미연계")*(연계_목적=$O$4)*(연계_부서=A107),1))-COUNT(IF((연계_구분="철거")*(연계_연계="미연계")*(연계_목적=$O$4)*(연계_부서=A107),1))</f>
        <v>0</v>
      </c>
      <c r="P107" s="41">
        <f t="array" ref="P107">COUNT(IF((연계_연계="미연계")*(연계_목적=$P$4)*(연계_부서=A107),1))-COUNT(IF((연계_구분="철거")*(연계_연계="미연계")*(연계_목적=$P$4)*(연계_부서=A107),1))</f>
        <v>0</v>
      </c>
    </row>
    <row r="108" spans="1:16" s="42" customFormat="1" ht="22.5" customHeight="1">
      <c r="A108" s="183" t="s">
        <v>1753</v>
      </c>
      <c r="B108" s="184"/>
      <c r="C108" s="12">
        <f>SUM(D108:P108)</f>
        <v>22</v>
      </c>
      <c r="D108" s="43">
        <f t="array" ref="D108">COUNT(IF((연계_연계="연계")*(연계_목적=$D$4)*(연계_부서=A108),1))-COUNT(IF((연계_구분="철거")*(연계_연계="연계")*(연계_목적=$D$4)*(연계_부서=A108),1))</f>
        <v>22</v>
      </c>
      <c r="E108" s="43">
        <f t="array" ref="E108">COUNT(IF((연계_연계="연계")*(연계_목적=$E$4)*(연계_부서=A108),1))-COUNT(IF((연계_구분="철거")*(연계_연계="연계")*(연계_목적=$E$4)*(연계_부서=A108),1))</f>
        <v>0</v>
      </c>
      <c r="F108" s="43">
        <f t="array" ref="F108">COUNT(IF((연계_연계="연계")*(연계_목적=$F$4)*(연계_부서=A108),1))-COUNT(IF((연계_구분="철거")*(연계_연계="연계")*(연계_목적=$F$4)*(연계_부서=A108),1))</f>
        <v>0</v>
      </c>
      <c r="G108" s="43">
        <f t="array" ref="G108">COUNT(IF((연계_연계="연계")*(연계_목적=$G$4)*(연계_부서=A108),1))-COUNT(IF((연계_구분="철거")*(연계_연계="연계")*(연계_목적=$G$4)*(연계_부서=A108),1))</f>
        <v>0</v>
      </c>
      <c r="H108" s="43">
        <f t="array" ref="H108">COUNT(IF((연계_연계="연계")*(연계_목적=$H$4)*(연계_부서=A108),1))-COUNT(IF((연계_구분="철거")*(연계_연계="연계")*(연계_목적=$H$4)*(연계_부서=A108),1))</f>
        <v>0</v>
      </c>
      <c r="I108" s="43">
        <f t="array" ref="I108">COUNT(IF((연계_연계="연계")*(연계_목적=$I$4)*(연계_부서=A108),1))-COUNT(IF((연계_구분="철거")*(연계_연계="연계")*(연계_목적=$I$4)*(연계_부서=A108),1))</f>
        <v>0</v>
      </c>
      <c r="J108" s="43">
        <f t="array" ref="J108">COUNT(IF((연계_연계="연계")*(연계_목적=$J$4)*(연계_부서=A108),1))-COUNT(IF((연계_구분="철거")*(연계_연계="연계")*(연계_목적=$J$4)*(연계_부서=A108),1))</f>
        <v>0</v>
      </c>
      <c r="K108" s="43">
        <f t="array" ref="K108">COUNT(IF((연계_연계="연계")*(연계_목적=$K$4)*(연계_부서=A108),1))-COUNT(IF((연계_구분="철거")*(연계_연계="연계")*(연계_목적=$K$4)*(연계_부서=A108),1))</f>
        <v>0</v>
      </c>
      <c r="L108" s="43">
        <f t="array" ref="L108">COUNT(IF((연계_연계="연계")*(연계_목적=$L$4)*(연계_부서=A108),1))-COUNT(IF((연계_구분="철거")*(연계_연계="연계")*(연계_목적=$L$4)*(연계_부서=A108),1))</f>
        <v>0</v>
      </c>
      <c r="M108" s="43">
        <f t="array" ref="M108">COUNT(IF((연계_연계="연계")*(연계_목적=$M$4)*(연계_부서=A108),1))-COUNT(IF((연계_구분="철거")*(연계_연계="연계")*(연계_목적=$M$4)*(연계_부서=A108),1))</f>
        <v>0</v>
      </c>
      <c r="N108" s="23"/>
      <c r="O108" s="43">
        <f t="array" ref="O108">COUNT(IF((연계_연계="미연계")*(연계_목적=$O$4)*(연계_부서=A108),1))-COUNT(IF((연계_구분="철거")*(연계_연계="미연계")*(연계_목적=$O$4)*(연계_부서=A108),1))</f>
        <v>0</v>
      </c>
      <c r="P108" s="43">
        <f t="array" ref="P108">COUNT(IF((연계_연계="미연계")*(연계_목적=$P$4)*(연계_부서=A108),1))-COUNT(IF((연계_구분="철거")*(연계_연계="미연계")*(연계_목적=$P$4)*(연계_부서=A108),1))</f>
        <v>0</v>
      </c>
    </row>
    <row r="109" spans="1:16" s="42" customFormat="1" ht="22.5" customHeight="1">
      <c r="A109" s="183" t="s">
        <v>1754</v>
      </c>
      <c r="B109" s="184"/>
      <c r="C109" s="12">
        <f>SUM(D109:P109)</f>
        <v>243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>
        <f>M5</f>
        <v>243</v>
      </c>
      <c r="N109" s="23"/>
      <c r="O109" s="43"/>
      <c r="P109" s="43"/>
    </row>
    <row r="110" spans="1:16" ht="18.75" customHeight="1">
      <c r="N110" s="23"/>
    </row>
    <row r="111" spans="1:16" s="23" customFormat="1" ht="30" customHeight="1">
      <c r="A111" s="193" t="s">
        <v>1755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</row>
    <row r="112" spans="1:16" s="24" customFormat="1" ht="25.5" customHeight="1">
      <c r="A112" s="194" t="s">
        <v>1756</v>
      </c>
      <c r="B112" s="194"/>
      <c r="C112" s="194"/>
      <c r="D112" s="9" t="str">
        <f t="shared" ref="D112:M112" si="33">D4</f>
        <v>방범</v>
      </c>
      <c r="E112" s="9" t="str">
        <f t="shared" si="33"/>
        <v>저속차번</v>
      </c>
      <c r="F112" s="9" t="str">
        <f t="shared" si="33"/>
        <v>어린이보호</v>
      </c>
      <c r="G112" s="9" t="str">
        <f t="shared" si="33"/>
        <v>쓰레기</v>
      </c>
      <c r="H112" s="9" t="str">
        <f t="shared" si="33"/>
        <v>시설물관리</v>
      </c>
      <c r="I112" s="9" t="str">
        <f t="shared" si="33"/>
        <v>문화재</v>
      </c>
      <c r="J112" s="9" t="str">
        <f t="shared" si="33"/>
        <v>재난재해</v>
      </c>
      <c r="K112" s="9" t="str">
        <f t="shared" si="33"/>
        <v>해수욕장</v>
      </c>
      <c r="L112" s="9" t="str">
        <f t="shared" si="33"/>
        <v>주정차단속</v>
      </c>
      <c r="M112" s="9" t="str">
        <f t="shared" si="33"/>
        <v>학교연계</v>
      </c>
      <c r="N112" s="23"/>
      <c r="O112" s="9" t="str">
        <f>O4</f>
        <v>교통정보</v>
      </c>
      <c r="P112" s="9" t="str">
        <f>P4</f>
        <v>쓰레기</v>
      </c>
    </row>
    <row r="113" spans="1:16" s="42" customFormat="1" ht="25.5" customHeight="1">
      <c r="A113" s="185" t="s">
        <v>1757</v>
      </c>
      <c r="B113" s="186"/>
      <c r="C113" s="20">
        <f t="shared" ref="C113:C119" si="34">SUM(D113:P113)</f>
        <v>241</v>
      </c>
      <c r="D113" s="49">
        <f t="array" ref="D113">COUNT(IF((연계_연계="연계")*(연계_목적=$D$4)*(연계_회선=1),1))</f>
        <v>87</v>
      </c>
      <c r="E113" s="49">
        <f t="array" ref="E113">COUNT(IF((연계_연계="연계")*(연계_목적=$E$4)*(연계_회선=1),1))</f>
        <v>1</v>
      </c>
      <c r="F113" s="49">
        <f t="array" ref="F113">COUNT(IF((연계_연계="연계")*(연계_목적=$F$4)*(연계_회선=1),1))</f>
        <v>57</v>
      </c>
      <c r="G113" s="49">
        <f t="array" ref="G113">COUNT(IF((연계_연계="연계")*(연계_목적=$G$4)*(연계_회선=1),1))</f>
        <v>0</v>
      </c>
      <c r="H113" s="49">
        <f t="array" ref="H113">COUNT(IF((연계_연계="연계")*(연계_목적=$H$4)*(연계_회선=1),1))</f>
        <v>2</v>
      </c>
      <c r="I113" s="49">
        <f t="array" ref="I113">COUNT(IF((연계_연계="연계")*(연계_목적=$I$4)*(연계_회선=1),1))</f>
        <v>0</v>
      </c>
      <c r="J113" s="49">
        <f t="array" ref="J113">COUNT(IF((연계_연계="연계")*(연계_목적=$J$4)*(연계_회선=1),1))</f>
        <v>40</v>
      </c>
      <c r="K113" s="49">
        <f t="array" ref="K113">COUNT(IF((연계_연계="연계")*(연계_목적=$K$4)*(연계_회선=1),1))</f>
        <v>9</v>
      </c>
      <c r="L113" s="49">
        <f t="array" ref="L113">COUNT(IF((연계_연계="연계")*(연계_목적=$L$4)*(연계_회선=1),1))</f>
        <v>15</v>
      </c>
      <c r="M113" s="49">
        <f t="array" ref="M113">COUNT(IF((연계_연계="연계")*(연계_목적=$M$4)*(연계_회선=1),1))</f>
        <v>0</v>
      </c>
      <c r="N113" s="23"/>
      <c r="O113" s="49">
        <f t="array" ref="O113">COUNT(IF((연계_연계="미연계")*(연계_목적=$O$4)*(연계_회선=1),1))</f>
        <v>30</v>
      </c>
      <c r="P113" s="49">
        <f t="array" ref="P113">COUNT(IF((연계_연계="미연계")*(연계_목적=$P$4)*(연계_회선=1),1))</f>
        <v>0</v>
      </c>
    </row>
    <row r="114" spans="1:16" s="42" customFormat="1" ht="25.5" customHeight="1">
      <c r="A114" s="218" t="s">
        <v>1758</v>
      </c>
      <c r="B114" s="219"/>
      <c r="C114" s="51">
        <f t="shared" si="34"/>
        <v>442</v>
      </c>
      <c r="D114" s="51">
        <f t="array" ref="D114">COUNT(IF((연계_연계="연계")*(연계_목적=$D$4)*(연계_장소=1),1))</f>
        <v>231</v>
      </c>
      <c r="E114" s="51">
        <f t="array" ref="E114">COUNT(IF((연계_연계="연계")*(연계_목적=$E$4)*(연계_장소=1),1))</f>
        <v>4</v>
      </c>
      <c r="F114" s="51">
        <f t="array" ref="F114">COUNT(IF((연계_연계="연계")*(연계_목적=$F$4)*(연계_장소=1),1))</f>
        <v>83</v>
      </c>
      <c r="G114" s="51">
        <f t="array" ref="G114">COUNT(IF((연계_연계="연계")*(연계_목적=$G$4)*(연계_장소=1),1))</f>
        <v>0</v>
      </c>
      <c r="H114" s="51">
        <f t="array" ref="H114">COUNT(IF((연계_연계="연계")*(연계_목적=$H$4)*(연계_장소=1),1))</f>
        <v>12</v>
      </c>
      <c r="I114" s="51">
        <f t="array" ref="I114">COUNT(IF((연계_연계="연계")*(연계_목적=$I$4)*(연계_장소=1),1))</f>
        <v>0</v>
      </c>
      <c r="J114" s="51">
        <f t="array" ref="J114">COUNT(IF((연계_연계="연계")*(연계_목적=$J$4)*(연계_장소=1),1))</f>
        <v>43</v>
      </c>
      <c r="K114" s="51">
        <f t="array" ref="K114">COUNT(IF((연계_연계="연계")*(연계_목적=$K$4)*(연계_장소=1),1))</f>
        <v>17</v>
      </c>
      <c r="L114" s="51">
        <f t="array" ref="L114">COUNT(IF((연계_연계="연계")*(연계_목적=$L$4)*(연계_장소=1),1))</f>
        <v>18</v>
      </c>
      <c r="M114" s="51">
        <f t="array" ref="M114">COUNT(IF((연계_연계="연계")*(연계_목적=$M$4)*(연계_장소=1),1))</f>
        <v>0</v>
      </c>
      <c r="N114" s="23"/>
      <c r="O114" s="51">
        <f t="array" ref="O114">COUNT(IF((연계_연계="미연계")*(연계_목적=$O$4)*(연계_장소=1),1))</f>
        <v>34</v>
      </c>
      <c r="P114" s="51">
        <f t="array" ref="P114">COUNT(IF((연계_연계="미연계")*(연계_목적=$P$4)*(연계_장소=1),1))</f>
        <v>0</v>
      </c>
    </row>
    <row r="115" spans="1:16" s="42" customFormat="1" ht="25.5" customHeight="1">
      <c r="A115" s="187" t="s">
        <v>1759</v>
      </c>
      <c r="B115" s="188"/>
      <c r="C115" s="18">
        <f>SUM(C116:C120)</f>
        <v>368</v>
      </c>
      <c r="D115" s="18">
        <f t="shared" ref="D115:M115" si="35">SUM(D116:D120)</f>
        <v>191</v>
      </c>
      <c r="E115" s="18">
        <f t="shared" ref="E115" si="36">SUM(E116:E120)</f>
        <v>3</v>
      </c>
      <c r="F115" s="18">
        <f t="shared" si="35"/>
        <v>64</v>
      </c>
      <c r="G115" s="18">
        <f t="shared" si="35"/>
        <v>0</v>
      </c>
      <c r="H115" s="18">
        <f t="shared" si="35"/>
        <v>12</v>
      </c>
      <c r="I115" s="18">
        <f t="shared" si="35"/>
        <v>0</v>
      </c>
      <c r="J115" s="18">
        <f t="shared" si="35"/>
        <v>40</v>
      </c>
      <c r="K115" s="18">
        <f t="shared" si="35"/>
        <v>17</v>
      </c>
      <c r="L115" s="18">
        <f t="shared" si="35"/>
        <v>13</v>
      </c>
      <c r="M115" s="18">
        <f t="shared" si="35"/>
        <v>0</v>
      </c>
      <c r="N115" s="23"/>
      <c r="O115" s="18">
        <f>SUM(O116:O120)</f>
        <v>28</v>
      </c>
      <c r="P115" s="18">
        <f>SUM(P116:P120)</f>
        <v>0</v>
      </c>
    </row>
    <row r="116" spans="1:16" s="42" customFormat="1" ht="25.5" customHeight="1">
      <c r="B116" s="17" t="s">
        <v>1760</v>
      </c>
      <c r="C116" s="13">
        <f t="shared" si="34"/>
        <v>222</v>
      </c>
      <c r="D116" s="41">
        <f t="array" ref="D116">COUNT(IF((연계_연계="연계")*(연계_목적=$D$4)*(연계_폴=B116),1))-COUNT(IF((연계_구분="철거")*(연계_연계="연계")*(연계_목적=$D$4)*(연계_폴=B116),1))</f>
        <v>74</v>
      </c>
      <c r="E116" s="41">
        <f t="array" ref="E116">COUNT(IF((연계_연계="연계")*(연계_목적=$E$4)*(연계_폴=B116),1))-COUNT(IF((연계_구분="철거")*(연계_연계="연계")*(연계_목적=$E$4)*(연계_폴=B116),1))</f>
        <v>0</v>
      </c>
      <c r="F116" s="41">
        <f t="array" ref="F116">COUNT(IF((연계_연계="연계")*(연계_목적=$F$4)*(연계_폴=B116),1))-COUNT(IF((연계_구분="철거")*(연계_연계="연계")*(연계_목적=$F$4)*(연계_폴=B116),1))</f>
        <v>43</v>
      </c>
      <c r="G116" s="41">
        <f t="array" ref="G116">COUNT(IF((연계_연계="연계")*(연계_목적=$G$4)*(연계_폴=B116),1))-COUNT(IF((연계_구분="철거")*(연계_연계="연계")*(연계_목적=$G$4)*(연계_폴=B116),1))</f>
        <v>0</v>
      </c>
      <c r="H116" s="41">
        <f t="array" ref="H116">COUNT(IF((연계_연계="연계")*(연계_목적=$H$4)*(연계_폴=B116),1))-COUNT(IF((연계_구분="철거")*(연계_연계="연계")*(연계_목적=$H$4)*(연계_폴=B116),1))</f>
        <v>12</v>
      </c>
      <c r="I116" s="41">
        <f t="array" ref="I116">COUNT(IF((연계_연계="연계")*(연계_목적=$I$4)*(연계_폴=B116),1))-COUNT(IF((연계_구분="철거")*(연계_연계="연계")*(연계_목적=$I$4)*(연계_폴=B116),1))</f>
        <v>0</v>
      </c>
      <c r="J116" s="41">
        <f t="array" ref="J116">COUNT(IF((연계_연계="연계")*(연계_목적=$J$4)*(연계_폴=B116),1))-COUNT(IF((연계_구분="철거")*(연계_연계="연계")*(연계_목적=$J$4)*(연계_폴=B116),1))</f>
        <v>38</v>
      </c>
      <c r="K116" s="41">
        <f t="array" ref="K116">COUNT(IF((연계_연계="연계")*(연계_목적=$K$4)*(연계_폴=B116),1))-COUNT(IF((연계_구분="철거")*(연계_연계="연계")*(연계_목적=$K$4)*(연계_폴=B116),1))</f>
        <v>17</v>
      </c>
      <c r="L116" s="41">
        <f t="array" ref="L116">COUNT(IF((연계_연계="연계")*(연계_목적=$L$4)*(연계_폴=B116),1))-COUNT(IF((연계_구분="철거")*(연계_연계="연계")*(연계_목적=$L$4)*(연계_폴=B116),1))</f>
        <v>10</v>
      </c>
      <c r="M116" s="41">
        <f t="array" ref="M116">COUNT(IF((연계_연계="연계")*(연계_목적=$M$4)*(연계_폴=B116),1))-COUNT(IF((연계_구분="철거")*(연계_연계="연계")*(연계_목적=$M$4)*(연계_폴=B116),1))</f>
        <v>0</v>
      </c>
      <c r="N116" s="23"/>
      <c r="O116" s="41">
        <f t="array" ref="O116">COUNT(IF((연계_연계="미연계")*(연계_목적=$O$4)*(연계_폴=B116),1))-COUNT(IF((연계_구분="철거")*(연계_연계="미연계")*(연계_목적=$O$4)*(연계_폴=B116),1))</f>
        <v>28</v>
      </c>
      <c r="P116" s="41">
        <f t="array" ref="P116">COUNT(IF((연계_연계="미연계")*(연계_목적=$P$4)*(연계_폴=B116),1))-COUNT(IF((연계_구분="철거")*(연계_연계="미연계")*(연계_목적=$P$4)*(연계_폴=B116),1))</f>
        <v>0</v>
      </c>
    </row>
    <row r="117" spans="1:16" s="42" customFormat="1" ht="25.5" customHeight="1">
      <c r="B117" s="17" t="s">
        <v>1698</v>
      </c>
      <c r="C117" s="13">
        <f t="shared" ref="C117" si="37">SUM(D117:P117)</f>
        <v>44</v>
      </c>
      <c r="D117" s="41">
        <f t="array" ref="D117">COUNT(IF((연계_연계="연계")*(연계_목적=$D$4)*(연계_폴=B117),1))-COUNT(IF((연계_구분="철거")*(연계_연계="연계")*(연계_목적=$D$4)*(연계_폴=B117),1))</f>
        <v>23</v>
      </c>
      <c r="E117" s="41">
        <f t="array" ref="E117">COUNT(IF((연계_연계="연계")*(연계_목적=$E$4)*(연계_폴=B117),1))-COUNT(IF((연계_구분="철거")*(연계_연계="연계")*(연계_목적=$E$4)*(연계_폴=B117),1))</f>
        <v>1</v>
      </c>
      <c r="F117" s="41">
        <f t="array" ref="F117">COUNT(IF((연계_연계="연계")*(연계_목적=$F$4)*(연계_폴=B117),1))-COUNT(IF((연계_구분="철거")*(연계_연계="연계")*(연계_목적=$F$4)*(연계_폴=B117),1))</f>
        <v>19</v>
      </c>
      <c r="G117" s="41">
        <f t="array" ref="G117">COUNT(IF((연계_연계="연계")*(연계_목적=$G$4)*(연계_폴=B117),1))-COUNT(IF((연계_구분="철거")*(연계_연계="연계")*(연계_목적=$G$4)*(연계_폴=B117),1))</f>
        <v>0</v>
      </c>
      <c r="H117" s="41">
        <f t="array" ref="H117">COUNT(IF((연계_연계="연계")*(연계_목적=$H$4)*(연계_폴=B117),1))-COUNT(IF((연계_구분="철거")*(연계_연계="연계")*(연계_목적=$H$4)*(연계_폴=B117),1))</f>
        <v>0</v>
      </c>
      <c r="I117" s="41">
        <f t="array" ref="I117">COUNT(IF((연계_연계="연계")*(연계_목적=$I$4)*(연계_폴=B117),1))-COUNT(IF((연계_구분="철거")*(연계_연계="연계")*(연계_목적=$I$4)*(연계_폴=B117),1))</f>
        <v>0</v>
      </c>
      <c r="J117" s="41">
        <f t="array" ref="J117">COUNT(IF((연계_연계="연계")*(연계_목적=$J$4)*(연계_폴=B117),1))-COUNT(IF((연계_구분="철거")*(연계_연계="연계")*(연계_목적=$J$4)*(연계_폴=B117),1))</f>
        <v>0</v>
      </c>
      <c r="K117" s="41">
        <f t="array" ref="K117">COUNT(IF((연계_연계="연계")*(연계_목적=$K$4)*(연계_폴=B117),1))-COUNT(IF((연계_구분="철거")*(연계_연계="연계")*(연계_목적=$K$4)*(연계_폴=B117),1))</f>
        <v>0</v>
      </c>
      <c r="L117" s="41">
        <f t="array" ref="L117">COUNT(IF((연계_연계="연계")*(연계_목적=$L$4)*(연계_폴=B117),1))-COUNT(IF((연계_구분="철거")*(연계_연계="연계")*(연계_목적=$L$4)*(연계_폴=B117),1))</f>
        <v>1</v>
      </c>
      <c r="M117" s="41">
        <f t="array" ref="M117">COUNT(IF((연계_연계="연계")*(연계_목적=$M$4)*(연계_폴=B117),1))-COUNT(IF((연계_구분="철거")*(연계_연계="연계")*(연계_목적=$M$4)*(연계_폴=B117),1))</f>
        <v>0</v>
      </c>
      <c r="N117" s="23"/>
      <c r="O117" s="41">
        <f t="array" ref="O117">COUNT(IF((연계_연계="미연계")*(연계_목적=$O$4)*(연계_폴=B117),1))-COUNT(IF((연계_구분="철거")*(연계_연계="미연계")*(연계_목적=$O$4)*(연계_폴=B117),1))</f>
        <v>0</v>
      </c>
      <c r="P117" s="41">
        <f t="array" ref="P117">COUNT(IF((연계_연계="미연계")*(연계_목적=$P$4)*(연계_폴=B117),1))-COUNT(IF((연계_구분="철거")*(연계_연계="미연계")*(연계_목적=$P$4)*(연계_폴=B117),1))</f>
        <v>0</v>
      </c>
    </row>
    <row r="118" spans="1:16" s="42" customFormat="1" ht="25.5" customHeight="1">
      <c r="B118" s="17" t="s">
        <v>1699</v>
      </c>
      <c r="C118" s="13">
        <f t="shared" si="34"/>
        <v>6</v>
      </c>
      <c r="D118" s="41">
        <f t="array" ref="D118">COUNT(IF((연계_연계="연계")*(연계_목적=$D$4)*(연계_폴=B118),1))-COUNT(IF((연계_구분="철거")*(연계_연계="연계")*(연계_목적=$D$4)*(연계_폴=B118),1))</f>
        <v>2</v>
      </c>
      <c r="E118" s="41">
        <f t="array" ref="E118">COUNT(IF((연계_연계="연계")*(연계_목적=$E$4)*(연계_폴=B118),1))-COUNT(IF((연계_구분="철거")*(연계_연계="연계")*(연계_목적=$E$4)*(연계_폴=B118),1))</f>
        <v>1</v>
      </c>
      <c r="F118" s="41">
        <f t="array" ref="F118">COUNT(IF((연계_연계="연계")*(연계_목적=$F$4)*(연계_폴=B118),1))-COUNT(IF((연계_구분="철거")*(연계_연계="연계")*(연계_목적=$F$4)*(연계_폴=B118),1))</f>
        <v>1</v>
      </c>
      <c r="G118" s="41">
        <f t="array" ref="G118">COUNT(IF((연계_연계="연계")*(연계_목적=$G$4)*(연계_폴=B118),1))-COUNT(IF((연계_구분="철거")*(연계_연계="연계")*(연계_목적=$G$4)*(연계_폴=B118),1))</f>
        <v>0</v>
      </c>
      <c r="H118" s="41">
        <f t="array" ref="H118">COUNT(IF((연계_연계="연계")*(연계_목적=$H$4)*(연계_폴=B118),1))-COUNT(IF((연계_구분="철거")*(연계_연계="연계")*(연계_목적=$H$4)*(연계_폴=B118),1))</f>
        <v>0</v>
      </c>
      <c r="I118" s="41">
        <f t="array" ref="I118">COUNT(IF((연계_연계="연계")*(연계_목적=$I$4)*(연계_폴=B118),1))-COUNT(IF((연계_구분="철거")*(연계_연계="연계")*(연계_목적=$I$4)*(연계_폴=B118),1))</f>
        <v>0</v>
      </c>
      <c r="J118" s="41">
        <f t="array" ref="J118">COUNT(IF((연계_연계="연계")*(연계_목적=$J$4)*(연계_폴=B118),1))-COUNT(IF((연계_구분="철거")*(연계_연계="연계")*(연계_목적=$J$4)*(연계_폴=B118),1))</f>
        <v>0</v>
      </c>
      <c r="K118" s="41">
        <f t="array" ref="K118">COUNT(IF((연계_연계="연계")*(연계_목적=$K$4)*(연계_폴=B118),1))-COUNT(IF((연계_구분="철거")*(연계_연계="연계")*(연계_목적=$K$4)*(연계_폴=B118),1))</f>
        <v>0</v>
      </c>
      <c r="L118" s="41">
        <f t="array" ref="L118">COUNT(IF((연계_연계="연계")*(연계_목적=$L$4)*(연계_폴=B118),1))-COUNT(IF((연계_구분="철거")*(연계_연계="연계")*(연계_목적=$L$4)*(연계_폴=B118),1))</f>
        <v>2</v>
      </c>
      <c r="M118" s="41">
        <f t="array" ref="M118">COUNT(IF((연계_연계="연계")*(연계_목적=$M$4)*(연계_폴=B118),1))-COUNT(IF((연계_구분="철거")*(연계_연계="연계")*(연계_목적=$M$4)*(연계_폴=B118),1))</f>
        <v>0</v>
      </c>
      <c r="N118" s="23"/>
      <c r="O118" s="41">
        <f t="array" ref="O118">COUNT(IF((연계_연계="미연계")*(연계_목적=$O$4)*(연계_폴=B118),1))-COUNT(IF((연계_구분="철거")*(연계_연계="미연계")*(연계_목적=$O$4)*(연계_폴=B118),1))</f>
        <v>0</v>
      </c>
      <c r="P118" s="41">
        <f t="array" ref="P118">COUNT(IF((연계_연계="미연계")*(연계_목적=$P$4)*(연계_폴=B117),1))-COUNT(IF((연계_구분="철거")*(연계_연계="미연계")*(연계_목적=$P$4)*(연계_폴=B117),1))</f>
        <v>0</v>
      </c>
    </row>
    <row r="119" spans="1:16" s="42" customFormat="1" ht="25.5" customHeight="1">
      <c r="B119" s="17" t="s">
        <v>1700</v>
      </c>
      <c r="C119" s="13">
        <f t="shared" si="34"/>
        <v>13</v>
      </c>
      <c r="D119" s="41">
        <f t="array" ref="D119">COUNT(IF((연계_연계="연계")*(연계_목적=$D$4)*(연계_폴=B119),1))-COUNT(IF((연계_구분="철거")*(연계_연계="연계")*(연계_목적=$D$4)*(연계_폴=B119),1))</f>
        <v>12</v>
      </c>
      <c r="E119" s="41">
        <f t="array" ref="E119">COUNT(IF((연계_연계="연계")*(연계_목적=$E$4)*(연계_폴=B119),1))-COUNT(IF((연계_구분="철거")*(연계_연계="연계")*(연계_목적=$E$4)*(연계_폴=B119),1))</f>
        <v>0</v>
      </c>
      <c r="F119" s="41">
        <f t="array" ref="F119">COUNT(IF((연계_연계="연계")*(연계_목적=$F$4)*(연계_폴=B119),1))-COUNT(IF((연계_구분="철거")*(연계_연계="연계")*(연계_목적=$F$4)*(연계_폴=B119),1))</f>
        <v>1</v>
      </c>
      <c r="G119" s="41">
        <f t="array" ref="G119">COUNT(IF((연계_연계="연계")*(연계_목적=$G$4)*(연계_폴=B119),1))-COUNT(IF((연계_구분="철거")*(연계_연계="연계")*(연계_목적=$G$4)*(연계_폴=B119),1))</f>
        <v>0</v>
      </c>
      <c r="H119" s="41">
        <f t="array" ref="H119">COUNT(IF((연계_연계="연계")*(연계_목적=$H$4)*(연계_폴=B119),1))-COUNT(IF((연계_구분="철거")*(연계_연계="연계")*(연계_목적=$H$4)*(연계_폴=B119),1))</f>
        <v>0</v>
      </c>
      <c r="I119" s="41">
        <f t="array" ref="I119">COUNT(IF((연계_연계="연계")*(연계_목적=$I$4)*(연계_폴=B119),1))-COUNT(IF((연계_구분="철거")*(연계_연계="연계")*(연계_목적=$I$4)*(연계_폴=B119),1))</f>
        <v>0</v>
      </c>
      <c r="J119" s="41">
        <f t="array" ref="J119">COUNT(IF((연계_연계="연계")*(연계_목적=$J$4)*(연계_폴=B119),1))-COUNT(IF((연계_구분="철거")*(연계_연계="연계")*(연계_목적=$J$4)*(연계_폴=B119),1))</f>
        <v>0</v>
      </c>
      <c r="K119" s="41">
        <f t="array" ref="K119">COUNT(IF((연계_연계="연계")*(연계_목적=$K$4)*(연계_폴=B119),1))-COUNT(IF((연계_구분="철거")*(연계_연계="연계")*(연계_목적=$K$4)*(연계_폴=B119),1))</f>
        <v>0</v>
      </c>
      <c r="L119" s="41">
        <f t="array" ref="L119">COUNT(IF((연계_연계="연계")*(연계_목적=$L$4)*(연계_폴=B119),1))-COUNT(IF((연계_구분="철거")*(연계_연계="연계")*(연계_목적=$L$4)*(연계_폴=B119),1))</f>
        <v>0</v>
      </c>
      <c r="M119" s="41">
        <f t="array" ref="M119">COUNT(IF((연계_연계="연계")*(연계_목적=$M$4)*(연계_폴=B119),1))-COUNT(IF((연계_구분="철거")*(연계_연계="연계")*(연계_목적=$M$4)*(연계_폴=B119),1))</f>
        <v>0</v>
      </c>
      <c r="N119" s="23"/>
      <c r="O119" s="41">
        <f t="array" ref="O119">COUNT(IF((연계_연계="미연계")*(연계_목적=$O$4)*(연계_폴=B119),1))-COUNT(IF((연계_구분="철거")*(연계_연계="미연계")*(연계_목적=$O$4)*(연계_폴=B119),1))</f>
        <v>0</v>
      </c>
      <c r="P119" s="41">
        <f t="array" ref="P119">COUNT(IF((연계_연계="미연계")*(연계_목적=$P$4)*(연계_폴=B119),1))-COUNT(IF((연계_구분="철거")*(연계_연계="미연계")*(연계_목적=$P$4)*(연계_폴=B119),1))</f>
        <v>0</v>
      </c>
    </row>
    <row r="120" spans="1:16" s="42" customFormat="1" ht="25.5" customHeight="1">
      <c r="B120" s="17" t="s">
        <v>1701</v>
      </c>
      <c r="C120" s="13">
        <f t="shared" ref="C120" si="38">SUM(D120:P120)</f>
        <v>83</v>
      </c>
      <c r="D120" s="41">
        <f t="array" ref="D120">COUNT(IF((연계_연계="연계")*(연계_목적=$D$4)*(연계_폴=B120),1))-COUNT(IF((연계_구분="철거")*(연계_연계="연계")*(연계_목적=$D$4)*(연계_폴=B120),1))</f>
        <v>80</v>
      </c>
      <c r="E120" s="41">
        <f t="array" ref="E120">COUNT(IF((연계_연계="연계")*(연계_목적=$E$4)*(연계_폴=B120),1))-COUNT(IF((연계_구분="철거")*(연계_연계="연계")*(연계_목적=$E$4)*(연계_폴=B120),1))</f>
        <v>1</v>
      </c>
      <c r="F120" s="41">
        <f t="array" ref="F120">COUNT(IF((연계_연계="연계")*(연계_목적=$F$4)*(연계_폴=B120),1))-COUNT(IF((연계_구분="철거")*(연계_연계="연계")*(연계_목적=$F$4)*(연계_폴=B120),1))</f>
        <v>0</v>
      </c>
      <c r="G120" s="41">
        <f t="array" ref="G120">COUNT(IF((연계_연계="연계")*(연계_목적=$G$4)*(연계_폴=B120),1))-COUNT(IF((연계_구분="철거")*(연계_연계="연계")*(연계_목적=$G$4)*(연계_폴=B120),1))</f>
        <v>0</v>
      </c>
      <c r="H120" s="41">
        <f t="array" ref="H120">COUNT(IF((연계_연계="연계")*(연계_목적=$H$4)*(연계_폴=B120),1))-COUNT(IF((연계_구분="철거")*(연계_연계="연계")*(연계_목적=$H$4)*(연계_폴=B120),1))</f>
        <v>0</v>
      </c>
      <c r="I120" s="41">
        <f t="array" ref="I120">COUNT(IF((연계_연계="연계")*(연계_목적=$I$4)*(연계_폴=B120),1))-COUNT(IF((연계_구분="철거")*(연계_연계="연계")*(연계_목적=$I$4)*(연계_폴=B120),1))</f>
        <v>0</v>
      </c>
      <c r="J120" s="41">
        <f t="array" ref="J120">COUNT(IF((연계_연계="연계")*(연계_목적=$J$4)*(연계_폴=B120),1))-COUNT(IF((연계_구분="철거")*(연계_연계="연계")*(연계_목적=$J$4)*(연계_폴=B120),1))</f>
        <v>2</v>
      </c>
      <c r="K120" s="41">
        <f t="array" ref="K120">COUNT(IF((연계_연계="연계")*(연계_목적=$K$4)*(연계_폴=B120),1))-COUNT(IF((연계_구분="철거")*(연계_연계="연계")*(연계_목적=$K$4)*(연계_폴=B120),1))</f>
        <v>0</v>
      </c>
      <c r="L120" s="41">
        <f t="array" ref="L120">COUNT(IF((연계_연계="연계")*(연계_목적=$L$4)*(연계_폴=B120),1))-COUNT(IF((연계_구분="철거")*(연계_연계="연계")*(연계_목적=$L$4)*(연계_폴=B120),1))</f>
        <v>0</v>
      </c>
      <c r="M120" s="41">
        <f t="array" ref="M120">COUNT(IF((연계_연계="연계")*(연계_목적=$M$4)*(연계_폴=B120),1))-COUNT(IF((연계_구분="철거")*(연계_연계="연계")*(연계_목적=$M$4)*(연계_폴=B120),1))</f>
        <v>0</v>
      </c>
      <c r="N120" s="23"/>
      <c r="O120" s="41">
        <f t="array" ref="O120">COUNT(IF((연계_연계="미연계")*(연계_목적=$O$4)*(연계_폴=B120),1))-COUNT(IF((연계_구분="철거")*(연계_연계="미연계")*(연계_목적=$O$4)*(연계_폴=B120),1))</f>
        <v>0</v>
      </c>
      <c r="P120" s="41">
        <f t="array" ref="P120">COUNT(IF((연계_연계="미연계")*(연계_목적=$P$4)*(연계_폴=B120),1))-COUNT(IF((연계_구분="철거")*(연계_연계="미연계")*(연계_목적=$P$4)*(연계_폴=B120),1))</f>
        <v>0</v>
      </c>
    </row>
    <row r="121" spans="1:16" ht="18.75" customHeight="1">
      <c r="N121" s="23"/>
    </row>
    <row r="122" spans="1:16" s="23" customFormat="1" ht="30" customHeight="1">
      <c r="A122" s="193" t="s">
        <v>1761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</row>
    <row r="123" spans="1:16" s="24" customFormat="1" ht="25.5" customHeight="1">
      <c r="A123" s="194" t="s">
        <v>1981</v>
      </c>
      <c r="B123" s="194"/>
      <c r="C123" s="194"/>
      <c r="D123" s="9" t="str">
        <f t="shared" ref="D123:M123" si="39">D4</f>
        <v>방범</v>
      </c>
      <c r="E123" s="9" t="str">
        <f t="shared" si="39"/>
        <v>저속차번</v>
      </c>
      <c r="F123" s="9" t="str">
        <f t="shared" si="39"/>
        <v>어린이보호</v>
      </c>
      <c r="G123" s="9" t="str">
        <f t="shared" si="39"/>
        <v>쓰레기</v>
      </c>
      <c r="H123" s="9" t="str">
        <f t="shared" si="39"/>
        <v>시설물관리</v>
      </c>
      <c r="I123" s="9" t="str">
        <f t="shared" si="39"/>
        <v>문화재</v>
      </c>
      <c r="J123" s="9" t="str">
        <f t="shared" si="39"/>
        <v>재난재해</v>
      </c>
      <c r="K123" s="9" t="str">
        <f t="shared" si="39"/>
        <v>해수욕장</v>
      </c>
      <c r="L123" s="9" t="str">
        <f t="shared" si="39"/>
        <v>주정차단속</v>
      </c>
      <c r="M123" s="9" t="str">
        <f t="shared" si="39"/>
        <v>학교연계</v>
      </c>
      <c r="N123" s="23"/>
      <c r="O123" s="9" t="str">
        <f>O4</f>
        <v>교통정보</v>
      </c>
      <c r="P123" s="9" t="str">
        <f>P4</f>
        <v>쓰레기</v>
      </c>
    </row>
    <row r="124" spans="1:16" s="42" customFormat="1" ht="25.5" customHeight="1">
      <c r="A124" s="189" t="s">
        <v>1762</v>
      </c>
      <c r="B124" s="190"/>
      <c r="C124" s="21" t="str">
        <f>SUM(C125:C131)&amp;" ("&amp;SUM(C125:C130)&amp;")"</f>
        <v>1007 (764)</v>
      </c>
      <c r="D124" s="21">
        <f t="shared" ref="D124:M124" si="40">SUM(D125:D131)</f>
        <v>359</v>
      </c>
      <c r="E124" s="21">
        <f t="shared" ref="E124" si="41">SUM(E125:E131)</f>
        <v>26</v>
      </c>
      <c r="F124" s="21">
        <f t="shared" si="40"/>
        <v>179</v>
      </c>
      <c r="G124" s="21">
        <f t="shared" si="40"/>
        <v>0</v>
      </c>
      <c r="H124" s="21">
        <f t="shared" si="40"/>
        <v>22</v>
      </c>
      <c r="I124" s="21">
        <f t="shared" si="40"/>
        <v>0</v>
      </c>
      <c r="J124" s="21">
        <f t="shared" si="40"/>
        <v>75</v>
      </c>
      <c r="K124" s="21">
        <f t="shared" si="40"/>
        <v>68</v>
      </c>
      <c r="L124" s="21">
        <f t="shared" si="40"/>
        <v>35</v>
      </c>
      <c r="M124" s="21">
        <f t="shared" si="40"/>
        <v>243</v>
      </c>
      <c r="N124" s="50"/>
      <c r="O124" s="52">
        <f>SUM(O125:O130)</f>
        <v>0</v>
      </c>
      <c r="P124" s="52">
        <f>SUM(P125:P130)</f>
        <v>0</v>
      </c>
    </row>
    <row r="125" spans="1:16" s="42" customFormat="1" ht="25.5" customHeight="1">
      <c r="A125" s="16" t="s">
        <v>1763</v>
      </c>
      <c r="B125" s="19" t="s">
        <v>1764</v>
      </c>
      <c r="C125" s="13">
        <f>SUM(D125:P125)</f>
        <v>548</v>
      </c>
      <c r="D125" s="41">
        <f t="array" ref="D125">COUNT(IF((연계_연계="연계")*(연계_목적=$D$4)*(연계_지역구룹=A125),1))-COUNT(IF((연계_구분="철거")*(연계_연계="연계")*(연계_목적=$D$4)*(연계_지역구룹=A125),1))</f>
        <v>267</v>
      </c>
      <c r="E125" s="41">
        <f t="array" ref="E125">COUNT(IF((연계_연계="연계")*(연계_목적=$E$4)*(연계_지역구룹=A125),1))-COUNT(IF((연계_구분="철거")*(연계_연계="연계")*(연계_목적=$E$4)*(연계_지역구룹=A125),1))</f>
        <v>14</v>
      </c>
      <c r="F125" s="41">
        <f t="array" ref="F125">COUNT(IF((연계_연계="연계")*(연계_목적=$F$4)*(연계_지역구룹=A125),1))-COUNT(IF((연계_구분="철거")*(연계_연계="연계")*(연계_목적=$F$4)*(연계_지역구룹=A125),1))</f>
        <v>107</v>
      </c>
      <c r="G125" s="41">
        <f t="array" ref="G125">COUNT(IF((연계_연계="연계")*(연계_목적=$G$4)*(연계_지역구룹=A125),1))-COUNT(IF((연계_구분="철거")*(연계_연계="연계")*(연계_목적=$G$4)*(연계_지역구룹=A125),1))</f>
        <v>0</v>
      </c>
      <c r="H125" s="41">
        <f t="array" ref="H125">COUNT(IF((연계_연계="연계")*(연계_목적=$H$4)*(연계_지역구룹=A125),1))-COUNT(IF((연계_구분="철거")*(연계_연계="연계")*(연계_목적=$H$4)*(연계_지역구룹=A125),1))</f>
        <v>8</v>
      </c>
      <c r="I125" s="41">
        <f t="array" ref="I125">COUNT(IF((연계_연계="연계")*(연계_목적=$I$4)*(연계_지역구룹=A125),1))-COUNT(IF((연계_구분="철거")*(연계_연계="연계")*(연계_목적=$I$4)*(연계_지역구룹=A125),1))</f>
        <v>0</v>
      </c>
      <c r="J125" s="41">
        <f t="array" ref="J125">COUNT(IF((연계_연계="연계")*(연계_목적=$J$4)*(연계_지역구룹=A125),1))-COUNT(IF((연계_구분="철거")*(연계_연계="연계")*(연계_목적=$J$4)*(연계_지역구룹=A125),1))</f>
        <v>57</v>
      </c>
      <c r="K125" s="41">
        <f t="array" ref="K125">COUNT(IF((연계_연계="연계")*(연계_목적=$K$4)*(연계_지역구룹=A125),1))-COUNT(IF((연계_구분="철거")*(연계_연계="연계")*(연계_목적=$K$4)*(연계_지역구룹=A125),1))</f>
        <v>68</v>
      </c>
      <c r="L125" s="41">
        <f t="array" ref="L125">COUNT(IF((연계_연계="연계")*(연계_목적=$L$4)*(연계_지역구룹=A125),1))-COUNT(IF((연계_구분="철거")*(연계_연계="연계")*(연계_목적=$L$4)*(연계_지역구룹=A125),1))</f>
        <v>27</v>
      </c>
      <c r="M125" s="41">
        <f t="array" ref="M125">COUNT(IF((연계_연계="연계")*(연계_목적=$M$4)*(연계_지역구룹=A125),1))-COUNT(IF((연계_구분="철거")*(연계_연계="연계")*(연계_목적=$M$4)*(연계_지역구룹=A125),1))</f>
        <v>0</v>
      </c>
      <c r="N125" s="23"/>
      <c r="O125" s="41">
        <f t="array" ref="O125">COUNT(IF((연계_연계="미연계")*(연계_목적=$O$4)*(연계_지역구룹=A125),1))-COUNT(IF((연계_구분="철거")*(연계_연계="미연계")*(연계_목적=$O$4)*(연계_지역구룹=A125),1))</f>
        <v>0</v>
      </c>
      <c r="P125" s="41">
        <f t="array" ref="P125">COUNT(IF((연계_연계="미연계")*(연계_목적=$P$4)*(연계_지역구룹=A125),1))-COUNT(IF((연계_구분="철거")*(연계_연계="미연계")*(연계_목적=$P$4)*(연계_지역구룹=A125),1))</f>
        <v>0</v>
      </c>
    </row>
    <row r="126" spans="1:16" s="42" customFormat="1" ht="25.5" customHeight="1">
      <c r="A126" s="16" t="s">
        <v>1765</v>
      </c>
      <c r="B126" s="19" t="s">
        <v>1766</v>
      </c>
      <c r="C126" s="13">
        <f t="shared" ref="C126:C130" si="42">SUM(D126:P126)</f>
        <v>23</v>
      </c>
      <c r="D126" s="41">
        <f t="array" ref="D126">COUNT(IF((연계_연계="연계")*(연계_목적=$D$4)*(연계_지역구룹=A126),1))-COUNT(IF((연계_구분="철거")*(연계_연계="연계")*(연계_목적=$D$4)*(연계_지역구룹=A126),1))</f>
        <v>20</v>
      </c>
      <c r="E126" s="41">
        <f t="array" ref="E126">COUNT(IF((연계_연계="연계")*(연계_목적=$E$4)*(연계_지역구룹=A126),1))-COUNT(IF((연계_구분="철거")*(연계_연계="연계")*(연계_목적=$E$4)*(연계_지역구룹=A126),1))</f>
        <v>0</v>
      </c>
      <c r="F126" s="41">
        <f t="array" ref="F126">COUNT(IF((연계_연계="연계")*(연계_목적=$F$4)*(연계_지역구룹=A126),1))-COUNT(IF((연계_구분="철거")*(연계_연계="연계")*(연계_목적=$F$4)*(연계_지역구룹=A126),1))</f>
        <v>0</v>
      </c>
      <c r="G126" s="41">
        <f t="array" ref="G126">COUNT(IF((연계_연계="연계")*(연계_목적=$G$4)*(연계_지역구룹=A126),1))-COUNT(IF((연계_구분="철거")*(연계_연계="연계")*(연계_목적=$G$4)*(연계_지역구룹=A126),1))</f>
        <v>0</v>
      </c>
      <c r="H126" s="41">
        <f t="array" ref="H126">COUNT(IF((연계_연계="연계")*(연계_목적=$H$4)*(연계_지역구룹=A126),1))-COUNT(IF((연계_구분="철거")*(연계_연계="연계")*(연계_목적=$H$4)*(연계_지역구룹=A126),1))</f>
        <v>0</v>
      </c>
      <c r="I126" s="41">
        <f t="array" ref="I126">COUNT(IF((연계_연계="연계")*(연계_목적=$I$4)*(연계_지역구룹=A126),1))-COUNT(IF((연계_구분="철거")*(연계_연계="연계")*(연계_목적=$I$4)*(연계_지역구룹=A126),1))</f>
        <v>0</v>
      </c>
      <c r="J126" s="41">
        <f t="array" ref="J126">COUNT(IF((연계_연계="연계")*(연계_목적=$J$4)*(연계_지역구룹=A126),1))-COUNT(IF((연계_구분="철거")*(연계_연계="연계")*(연계_목적=$J$4)*(연계_지역구룹=A126),1))</f>
        <v>0</v>
      </c>
      <c r="K126" s="41">
        <f t="array" ref="K126">COUNT(IF((연계_연계="연계")*(연계_목적=$K$4)*(연계_지역구룹=A126),1))-COUNT(IF((연계_구분="철거")*(연계_연계="연계")*(연계_목적=$K$4)*(연계_지역구룹=A126),1))</f>
        <v>0</v>
      </c>
      <c r="L126" s="41">
        <f t="array" ref="L126">COUNT(IF((연계_연계="연계")*(연계_목적=$L$4)*(연계_지역구룹=A126),1))-COUNT(IF((연계_구분="철거")*(연계_연계="연계")*(연계_목적=$L$4)*(연계_지역구룹=A126),1))</f>
        <v>3</v>
      </c>
      <c r="M126" s="41">
        <f t="array" ref="M126">COUNT(IF((연계_연계="연계")*(연계_목적=$M$4)*(연계_지역구룹=A126),1))-COUNT(IF((연계_구분="철거")*(연계_연계="연계")*(연계_목적=$M$4)*(연계_지역구룹=A126),1))</f>
        <v>0</v>
      </c>
      <c r="N126" s="23"/>
      <c r="O126" s="41">
        <f t="array" ref="O126">COUNT(IF((연계_연계="미연계")*(연계_목적=$O$4)*(연계_지역구룹=A126),1))-COUNT(IF((연계_구분="철거")*(연계_연계="미연계")*(연계_목적=$O$4)*(연계_지역구룹=A126),1))</f>
        <v>0</v>
      </c>
      <c r="P126" s="41">
        <f t="array" ref="P126">COUNT(IF((연계_연계="미연계")*(연계_목적=$P$4)*(연계_지역구룹=A126),1))-COUNT(IF((연계_구분="철거")*(연계_연계="미연계")*(연계_목적=$P$4)*(연계_지역구룹=A126),1))</f>
        <v>0</v>
      </c>
    </row>
    <row r="127" spans="1:16" s="42" customFormat="1" ht="25.5" customHeight="1">
      <c r="A127" s="16" t="s">
        <v>1767</v>
      </c>
      <c r="B127" s="19" t="s">
        <v>1768</v>
      </c>
      <c r="C127" s="13">
        <f t="shared" si="42"/>
        <v>48</v>
      </c>
      <c r="D127" s="41">
        <f t="array" ref="D127">COUNT(IF((연계_연계="연계")*(연계_목적=$D$4)*(연계_지역구룹=A127),1))-COUNT(IF((연계_구분="철거")*(연계_연계="연계")*(연계_목적=$D$4)*(연계_지역구룹=A127),1))</f>
        <v>39</v>
      </c>
      <c r="E127" s="41">
        <f t="array" ref="E127">COUNT(IF((연계_연계="연계")*(연계_목적=$E$4)*(연계_지역구룹=A127),1))-COUNT(IF((연계_구분="철거")*(연계_연계="연계")*(연계_목적=$E$4)*(연계_지역구룹=A127),1))</f>
        <v>1</v>
      </c>
      <c r="F127" s="41">
        <f t="array" ref="F127">COUNT(IF((연계_연계="연계")*(연계_목적=$F$4)*(연계_지역구룹=A127),1))-COUNT(IF((연계_구분="철거")*(연계_연계="연계")*(연계_목적=$F$4)*(연계_지역구룹=A127),1))</f>
        <v>3</v>
      </c>
      <c r="G127" s="41">
        <f t="array" ref="G127">COUNT(IF((연계_연계="연계")*(연계_목적=$G$4)*(연계_지역구룹=A127),1))-COUNT(IF((연계_구분="철거")*(연계_연계="연계")*(연계_목적=$G$4)*(연계_지역구룹=A127),1))</f>
        <v>0</v>
      </c>
      <c r="H127" s="41">
        <f t="array" ref="H127">COUNT(IF((연계_연계="연계")*(연계_목적=$H$4)*(연계_지역구룹=A127),1))-COUNT(IF((연계_구분="철거")*(연계_연계="연계")*(연계_목적=$H$4)*(연계_지역구룹=A127),1))</f>
        <v>0</v>
      </c>
      <c r="I127" s="41">
        <f t="array" ref="I127">COUNT(IF((연계_연계="연계")*(연계_목적=$I$4)*(연계_지역구룹=A127),1))-COUNT(IF((연계_구분="철거")*(연계_연계="연계")*(연계_목적=$I$4)*(연계_지역구룹=A127),1))</f>
        <v>0</v>
      </c>
      <c r="J127" s="41">
        <f t="array" ref="J127">COUNT(IF((연계_연계="연계")*(연계_목적=$J$4)*(연계_지역구룹=A127),1))-COUNT(IF((연계_구분="철거")*(연계_연계="연계")*(연계_목적=$J$4)*(연계_지역구룹=A127),1))</f>
        <v>0</v>
      </c>
      <c r="K127" s="41">
        <f t="array" ref="K127">COUNT(IF((연계_연계="연계")*(연계_목적=$K$4)*(연계_지역구룹=A127),1))-COUNT(IF((연계_구분="철거")*(연계_연계="연계")*(연계_목적=$K$4)*(연계_지역구룹=A127),1))</f>
        <v>0</v>
      </c>
      <c r="L127" s="41">
        <f t="array" ref="L127">COUNT(IF((연계_연계="연계")*(연계_목적=$L$4)*(연계_지역구룹=A127),1))-COUNT(IF((연계_구분="철거")*(연계_연계="연계")*(연계_목적=$L$4)*(연계_지역구룹=A127),1))</f>
        <v>5</v>
      </c>
      <c r="M127" s="41">
        <f t="array" ref="M127">COUNT(IF((연계_연계="연계")*(연계_목적=$M$4)*(연계_지역구룹=A127),1))-COUNT(IF((연계_구분="철거")*(연계_연계="연계")*(연계_목적=$M$4)*(연계_지역구룹=A127),1))</f>
        <v>0</v>
      </c>
      <c r="N127" s="23"/>
      <c r="O127" s="41">
        <f t="array" ref="O127">COUNT(IF((연계_연계="미연계")*(연계_목적=$O$4)*(연계_지역구룹=A127),1))-COUNT(IF((연계_구분="철거")*(연계_연계="미연계")*(연계_목적=$O$4)*(연계_지역구룹=A127),1))</f>
        <v>0</v>
      </c>
      <c r="P127" s="41">
        <f t="array" ref="P127">COUNT(IF((연계_연계="미연계")*(연계_목적=$P$4)*(연계_지역구룹=A127),1))-COUNT(IF((연계_구분="철거")*(연계_연계="미연계")*(연계_목적=$P$4)*(연계_지역구룹=A127),1))</f>
        <v>0</v>
      </c>
    </row>
    <row r="128" spans="1:16" s="42" customFormat="1" ht="25.5" customHeight="1">
      <c r="A128" s="16" t="s">
        <v>1769</v>
      </c>
      <c r="B128" s="19" t="s">
        <v>1770</v>
      </c>
      <c r="C128" s="13">
        <f t="shared" si="42"/>
        <v>43</v>
      </c>
      <c r="D128" s="41">
        <f t="array" ref="D128">COUNT(IF((연계_연계="연계")*(연계_목적=$D$4)*(연계_지역구룹=A128),1))-COUNT(IF((연계_구분="철거")*(연계_연계="연계")*(연계_목적=$D$4)*(연계_지역구룹=A128),1))</f>
        <v>3</v>
      </c>
      <c r="E128" s="41">
        <f t="array" ref="E128">COUNT(IF((연계_연계="연계")*(연계_목적=$E$4)*(연계_지역구룹=A128),1))-COUNT(IF((연계_구분="철거")*(연계_연계="연계")*(연계_목적=$E$4)*(연계_지역구룹=A128),1))</f>
        <v>4</v>
      </c>
      <c r="F128" s="41">
        <f t="array" ref="F128">COUNT(IF((연계_연계="연계")*(연계_목적=$F$4)*(연계_지역구룹=A128),1))-COUNT(IF((연계_구분="철거")*(연계_연계="연계")*(연계_목적=$F$4)*(연계_지역구룹=A128),1))</f>
        <v>30</v>
      </c>
      <c r="G128" s="41">
        <f t="array" ref="G128">COUNT(IF((연계_연계="연계")*(연계_목적=$G$4)*(연계_지역구룹=A128),1))-COUNT(IF((연계_구분="철거")*(연계_연계="연계")*(연계_목적=$G$4)*(연계_지역구룹=A128),1))</f>
        <v>0</v>
      </c>
      <c r="H128" s="41">
        <f t="array" ref="H128">COUNT(IF((연계_연계="연계")*(연계_목적=$H$4)*(연계_지역구룹=A128),1))-COUNT(IF((연계_구분="철거")*(연계_연계="연계")*(연계_목적=$H$4)*(연계_지역구룹=A128),1))</f>
        <v>0</v>
      </c>
      <c r="I128" s="41">
        <f t="array" ref="I128">COUNT(IF((연계_연계="연계")*(연계_목적=$I$4)*(연계_지역구룹=A128),1))-COUNT(IF((연계_구분="철거")*(연계_연계="연계")*(연계_목적=$I$4)*(연계_지역구룹=A128),1))</f>
        <v>0</v>
      </c>
      <c r="J128" s="41">
        <f t="array" ref="J128">COUNT(IF((연계_연계="연계")*(연계_목적=$J$4)*(연계_지역구룹=A128),1))-COUNT(IF((연계_구분="철거")*(연계_연계="연계")*(연계_목적=$J$4)*(연계_지역구룹=A128),1))</f>
        <v>6</v>
      </c>
      <c r="K128" s="41">
        <f t="array" ref="K128">COUNT(IF((연계_연계="연계")*(연계_목적=$K$4)*(연계_지역구룹=A128),1))-COUNT(IF((연계_구분="철거")*(연계_연계="연계")*(연계_목적=$K$4)*(연계_지역구룹=A128),1))</f>
        <v>0</v>
      </c>
      <c r="L128" s="41">
        <f t="array" ref="L128">COUNT(IF((연계_연계="연계")*(연계_목적=$L$4)*(연계_지역구룹=A128),1))-COUNT(IF((연계_구분="철거")*(연계_연계="연계")*(연계_목적=$L$4)*(연계_지역구룹=A128),1))</f>
        <v>0</v>
      </c>
      <c r="M128" s="41">
        <f t="array" ref="M128">COUNT(IF((연계_연계="연계")*(연계_목적=$M$4)*(연계_지역구룹=A128),1))-COUNT(IF((연계_구분="철거")*(연계_연계="연계")*(연계_목적=$M$4)*(연계_지역구룹=A128),1))</f>
        <v>0</v>
      </c>
      <c r="N128" s="23"/>
      <c r="O128" s="41">
        <f t="array" ref="O128">COUNT(IF((연계_연계="미연계")*(연계_목적=$O$4)*(연계_지역구룹=A128),1))-COUNT(IF((연계_구분="철거")*(연계_연계="미연계")*(연계_목적=$O$4)*(연계_지역구룹=A128),1))</f>
        <v>0</v>
      </c>
      <c r="P128" s="41">
        <f t="array" ref="P128">COUNT(IF((연계_연계="미연계")*(연계_목적=$P$4)*(연계_지역구룹=A128),1))-COUNT(IF((연계_구분="철거")*(연계_연계="미연계")*(연계_목적=$P$4)*(연계_지역구룹=A128),1))</f>
        <v>0</v>
      </c>
    </row>
    <row r="129" spans="1:16" s="42" customFormat="1" ht="25.5" customHeight="1">
      <c r="A129" s="16" t="s">
        <v>1771</v>
      </c>
      <c r="B129" s="19" t="s">
        <v>1772</v>
      </c>
      <c r="C129" s="13">
        <f t="shared" si="42"/>
        <v>52</v>
      </c>
      <c r="D129" s="41">
        <f t="array" ref="D129">COUNT(IF((연계_연계="연계")*(연계_목적=$D$4)*(연계_지역구룹=A129),1))-COUNT(IF((연계_구분="철거")*(연계_연계="연계")*(연계_목적=$D$4)*(연계_지역구룹=A129),1))</f>
        <v>11</v>
      </c>
      <c r="E129" s="41">
        <f t="array" ref="E129">COUNT(IF((연계_연계="연계")*(연계_목적=$E$4)*(연계_지역구룹=A129),1))-COUNT(IF((연계_구분="철거")*(연계_연계="연계")*(연계_목적=$E$4)*(연계_지역구룹=A129),1))</f>
        <v>4</v>
      </c>
      <c r="F129" s="41">
        <f t="array" ref="F129">COUNT(IF((연계_연계="연계")*(연계_목적=$F$4)*(연계_지역구룹=A129),1))-COUNT(IF((연계_구분="철거")*(연계_연계="연계")*(연계_목적=$F$4)*(연계_지역구룹=A129),1))</f>
        <v>23</v>
      </c>
      <c r="G129" s="41">
        <f t="array" ref="G129">COUNT(IF((연계_연계="연계")*(연계_목적=$G$4)*(연계_지역구룹=A129),1))-COUNT(IF((연계_구분="철거")*(연계_연계="연계")*(연계_목적=$G$4)*(연계_지역구룹=A129),1))</f>
        <v>0</v>
      </c>
      <c r="H129" s="41">
        <f t="array" ref="H129">COUNT(IF((연계_연계="연계")*(연계_목적=$H$4)*(연계_지역구룹=A129),1))-COUNT(IF((연계_구분="철거")*(연계_연계="연계")*(연계_목적=$H$4)*(연계_지역구룹=A129),1))</f>
        <v>14</v>
      </c>
      <c r="I129" s="41">
        <f t="array" ref="I129">COUNT(IF((연계_연계="연계")*(연계_목적=$I$4)*(연계_지역구룹=A129),1))-COUNT(IF((연계_구분="철거")*(연계_연계="연계")*(연계_목적=$I$4)*(연계_지역구룹=A129),1))</f>
        <v>0</v>
      </c>
      <c r="J129" s="41">
        <f t="array" ref="J129">COUNT(IF((연계_연계="연계")*(연계_목적=$J$4)*(연계_지역구룹=A129),1))-COUNT(IF((연계_구분="철거")*(연계_연계="연계")*(연계_목적=$J$4)*(연계_지역구룹=A129),1))</f>
        <v>0</v>
      </c>
      <c r="K129" s="41">
        <f t="array" ref="K129">COUNT(IF((연계_연계="연계")*(연계_목적=$K$4)*(연계_지역구룹=A129),1))-COUNT(IF((연계_구분="철거")*(연계_연계="연계")*(연계_목적=$K$4)*(연계_지역구룹=A129),1))</f>
        <v>0</v>
      </c>
      <c r="L129" s="41">
        <f t="array" ref="L129">COUNT(IF((연계_연계="연계")*(연계_목적=$L$4)*(연계_지역구룹=A129),1))-COUNT(IF((연계_구분="철거")*(연계_연계="연계")*(연계_목적=$L$4)*(연계_지역구룹=A129),1))</f>
        <v>0</v>
      </c>
      <c r="M129" s="41">
        <f t="array" ref="M129">COUNT(IF((연계_연계="연계")*(연계_목적=$M$4)*(연계_지역구룹=A129),1))-COUNT(IF((연계_구분="철거")*(연계_연계="연계")*(연계_목적=$M$4)*(연계_지역구룹=A129),1))</f>
        <v>0</v>
      </c>
      <c r="N129" s="23"/>
      <c r="O129" s="41">
        <f t="array" ref="O129">COUNT(IF((연계_연계="미연계")*(연계_목적=$O$4)*(연계_지역구룹=A129),1))-COUNT(IF((연계_구분="철거")*(연계_연계="미연계")*(연계_목적=$O$4)*(연계_지역구룹=A129),1))</f>
        <v>0</v>
      </c>
      <c r="P129" s="41">
        <f t="array" ref="P129">COUNT(IF((연계_연계="미연계")*(연계_목적=$P$4)*(연계_지역구룹=A129),1))-COUNT(IF((연계_구분="철거")*(연계_연계="미연계")*(연계_목적=$P$4)*(연계_지역구룹=A129),1))</f>
        <v>0</v>
      </c>
    </row>
    <row r="130" spans="1:16" s="42" customFormat="1" ht="25.5" customHeight="1">
      <c r="A130" s="16" t="s">
        <v>1773</v>
      </c>
      <c r="B130" s="19" t="s">
        <v>1774</v>
      </c>
      <c r="C130" s="13">
        <f t="shared" si="42"/>
        <v>50</v>
      </c>
      <c r="D130" s="41">
        <f t="array" ref="D130">COUNT(IF((연계_연계="연계")*(연계_목적=$D$4)*(연계_지역구룹=A130),1))-COUNT(IF((연계_구분="철거")*(연계_연계="연계")*(연계_목적=$D$4)*(연계_지역구룹=A130),1))</f>
        <v>19</v>
      </c>
      <c r="E130" s="41">
        <f t="array" ref="E130">COUNT(IF((연계_연계="연계")*(연계_목적=$E$4)*(연계_지역구룹=A130),1))-COUNT(IF((연계_구분="철거")*(연계_연계="연계")*(연계_목적=$E$4)*(연계_지역구룹=A130),1))</f>
        <v>3</v>
      </c>
      <c r="F130" s="41">
        <f t="array" ref="F130">COUNT(IF((연계_연계="연계")*(연계_목적=$F$4)*(연계_지역구룹=A130),1))-COUNT(IF((연계_구분="철거")*(연계_연계="연계")*(연계_목적=$F$4)*(연계_지역구룹=A130),1))</f>
        <v>16</v>
      </c>
      <c r="G130" s="41">
        <f t="array" ref="G130">COUNT(IF((연계_연계="연계")*(연계_목적=$G$4)*(연계_지역구룹=A130),1))-COUNT(IF((연계_구분="철거")*(연계_연계="연계")*(연계_목적=$G$4)*(연계_지역구룹=A130),1))</f>
        <v>0</v>
      </c>
      <c r="H130" s="41">
        <f t="array" ref="H130">COUNT(IF((연계_연계="연계")*(연계_목적=$H$4)*(연계_지역구룹=A130),1))-COUNT(IF((연계_구분="철거")*(연계_연계="연계")*(연계_목적=$H$4)*(연계_지역구룹=A130),1))</f>
        <v>0</v>
      </c>
      <c r="I130" s="41">
        <f t="array" ref="I130">COUNT(IF((연계_연계="연계")*(연계_목적=$I$4)*(연계_지역구룹=A130),1))-COUNT(IF((연계_구분="철거")*(연계_연계="연계")*(연계_목적=$I$4)*(연계_지역구룹=A130),1))</f>
        <v>0</v>
      </c>
      <c r="J130" s="41">
        <f t="array" ref="J130">COUNT(IF((연계_연계="연계")*(연계_목적=$J$4)*(연계_지역구룹=A130),1))-COUNT(IF((연계_구분="철거")*(연계_연계="연계")*(연계_목적=$J$4)*(연계_지역구룹=A130),1))</f>
        <v>12</v>
      </c>
      <c r="K130" s="41">
        <f t="array" ref="K130">COUNT(IF((연계_연계="연계")*(연계_목적=$K$4)*(연계_지역구룹=A130),1))-COUNT(IF((연계_구분="철거")*(연계_연계="연계")*(연계_목적=$K$4)*(연계_지역구룹=A130),1))</f>
        <v>0</v>
      </c>
      <c r="L130" s="41">
        <f t="array" ref="L130">COUNT(IF((연계_연계="연계")*(연계_목적=$L$4)*(연계_지역구룹=A130),1))-COUNT(IF((연계_구분="철거")*(연계_연계="연계")*(연계_목적=$L$4)*(연계_지역구룹=A130),1))</f>
        <v>0</v>
      </c>
      <c r="M130" s="41">
        <f t="array" ref="M130">COUNT(IF((연계_연계="연계")*(연계_목적=$M$4)*(연계_지역구룹=A130),1))-COUNT(IF((연계_구분="철거")*(연계_연계="연계")*(연계_목적=$M$4)*(연계_지역구룹=A130),1))</f>
        <v>0</v>
      </c>
      <c r="N130" s="23"/>
      <c r="O130" s="41">
        <f t="array" ref="O130">COUNT(IF((연계_연계="미연계")*(연계_목적=$O$4)*(연계_지역구룹=A130),1))-COUNT(IF((연계_구분="철거")*(연계_연계="미연계")*(연계_목적=$O$4)*(연계_지역구룹=A130),1))</f>
        <v>0</v>
      </c>
      <c r="P130" s="41">
        <f t="array" ref="P130">COUNT(IF((연계_연계="미연계")*(연계_목적=$P$4)*(연계_지역구룹=A130),1))-COUNT(IF((연계_구분="철거")*(연계_연계="미연계")*(연계_목적=$P$4)*(연계_지역구룹=A130),1))</f>
        <v>0</v>
      </c>
    </row>
    <row r="131" spans="1:16" s="42" customFormat="1" ht="22.5" customHeight="1">
      <c r="A131" s="183" t="s">
        <v>1754</v>
      </c>
      <c r="B131" s="184"/>
      <c r="C131" s="12">
        <f>SUM(D131:P131)</f>
        <v>243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>
        <f>M5</f>
        <v>243</v>
      </c>
      <c r="N131" s="23"/>
      <c r="O131" s="43"/>
      <c r="P131" s="43"/>
    </row>
  </sheetData>
  <mergeCells count="114">
    <mergeCell ref="A131:B131"/>
    <mergeCell ref="A114:B114"/>
    <mergeCell ref="A8:C9"/>
    <mergeCell ref="A73:C73"/>
    <mergeCell ref="A27:M27"/>
    <mergeCell ref="A37:M37"/>
    <mergeCell ref="A45:M45"/>
    <mergeCell ref="A12:C12"/>
    <mergeCell ref="A28:C28"/>
    <mergeCell ref="A55:B55"/>
    <mergeCell ref="A56:B56"/>
    <mergeCell ref="A57:B57"/>
    <mergeCell ref="A22:B22"/>
    <mergeCell ref="A23:B23"/>
    <mergeCell ref="A25:B25"/>
    <mergeCell ref="A29:B29"/>
    <mergeCell ref="A30:B30"/>
    <mergeCell ref="A59:M59"/>
    <mergeCell ref="A60:C60"/>
    <mergeCell ref="A54:C54"/>
    <mergeCell ref="A63:B63"/>
    <mergeCell ref="A47:B47"/>
    <mergeCell ref="A48:B48"/>
    <mergeCell ref="A49:B49"/>
    <mergeCell ref="A1:P1"/>
    <mergeCell ref="A2:P2"/>
    <mergeCell ref="D9:F9"/>
    <mergeCell ref="H9:I9"/>
    <mergeCell ref="J9:K9"/>
    <mergeCell ref="A5:C6"/>
    <mergeCell ref="D8:F8"/>
    <mergeCell ref="A38:C38"/>
    <mergeCell ref="A46:C46"/>
    <mergeCell ref="A39:B39"/>
    <mergeCell ref="A40:B40"/>
    <mergeCell ref="A41:B41"/>
    <mergeCell ref="A42:B42"/>
    <mergeCell ref="A43:B43"/>
    <mergeCell ref="A31:B31"/>
    <mergeCell ref="A32:B32"/>
    <mergeCell ref="A33:B33"/>
    <mergeCell ref="A34:B34"/>
    <mergeCell ref="A35:B35"/>
    <mergeCell ref="A3:M3"/>
    <mergeCell ref="A11:M11"/>
    <mergeCell ref="A4:C4"/>
    <mergeCell ref="H8:I8"/>
    <mergeCell ref="J8:K8"/>
    <mergeCell ref="A50:B50"/>
    <mergeCell ref="A51:B51"/>
    <mergeCell ref="A53:M5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4:B24"/>
    <mergeCell ref="A61:B61"/>
    <mergeCell ref="A62:B62"/>
    <mergeCell ref="A76:B76"/>
    <mergeCell ref="A77:B77"/>
    <mergeCell ref="A78:B78"/>
    <mergeCell ref="A79:B79"/>
    <mergeCell ref="A80:B80"/>
    <mergeCell ref="A68:B68"/>
    <mergeCell ref="A69:B69"/>
    <mergeCell ref="A70:B70"/>
    <mergeCell ref="A74:B74"/>
    <mergeCell ref="A75:B75"/>
    <mergeCell ref="A64:B64"/>
    <mergeCell ref="A65:B65"/>
    <mergeCell ref="A66:B66"/>
    <mergeCell ref="A67:B67"/>
    <mergeCell ref="A72:M72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102:B102"/>
    <mergeCell ref="A103:B103"/>
    <mergeCell ref="A104:B104"/>
    <mergeCell ref="A105:B105"/>
    <mergeCell ref="A106:B106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8:B108"/>
    <mergeCell ref="A109:B109"/>
    <mergeCell ref="A113:B113"/>
    <mergeCell ref="A115:B115"/>
    <mergeCell ref="A124:B124"/>
    <mergeCell ref="A107:B107"/>
    <mergeCell ref="A122:M122"/>
    <mergeCell ref="A123:C123"/>
    <mergeCell ref="A111:M111"/>
    <mergeCell ref="A112:C112"/>
  </mergeCells>
  <phoneticPr fontId="23" type="noConversion"/>
  <pageMargins left="0.47244094488188981" right="0.47244094488188981" top="0.43307086614173229" bottom="0.3937007874015748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P1345"/>
  <sheetViews>
    <sheetView tabSelected="1" zoomScaleSheetLayoutView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R16" sqref="AR16"/>
    </sheetView>
  </sheetViews>
  <sheetFormatPr defaultColWidth="8.77734375" defaultRowHeight="13.5"/>
  <cols>
    <col min="1" max="1" width="6.21875" style="85" bestFit="1" customWidth="1"/>
    <col min="2" max="2" width="6.21875" style="69" customWidth="1"/>
    <col min="3" max="3" width="6" style="85" bestFit="1" customWidth="1"/>
    <col min="4" max="4" width="33.21875" style="85" bestFit="1" customWidth="1"/>
    <col min="5" max="5" width="14.109375" style="85" customWidth="1"/>
    <col min="6" max="6" width="21.33203125" style="85" customWidth="1"/>
    <col min="7" max="7" width="8.88671875" style="85" customWidth="1"/>
    <col min="8" max="8" width="8.5546875" style="85" customWidth="1"/>
    <col min="9" max="9" width="7.44140625" style="85" bestFit="1" customWidth="1"/>
    <col min="10" max="10" width="4.5546875" style="85" bestFit="1" customWidth="1"/>
    <col min="11" max="11" width="4.5546875" style="85" customWidth="1"/>
    <col min="12" max="12" width="13.77734375" style="85" customWidth="1"/>
    <col min="13" max="13" width="13.77734375" style="168" customWidth="1"/>
    <col min="14" max="14" width="34.109375" style="85" bestFit="1" customWidth="1"/>
    <col min="15" max="15" width="7.44140625" style="85" bestFit="1" customWidth="1"/>
    <col min="16" max="16" width="8" style="85" customWidth="1"/>
    <col min="17" max="17" width="4.5546875" style="85" bestFit="1" customWidth="1"/>
    <col min="18" max="18" width="14.5546875" style="97" customWidth="1"/>
    <col min="19" max="19" width="16" style="85" customWidth="1"/>
    <col min="20" max="20" width="34.109375" style="85" bestFit="1" customWidth="1"/>
    <col min="21" max="21" width="8.88671875" style="85" bestFit="1" customWidth="1"/>
    <col min="22" max="22" width="15.33203125" style="97" customWidth="1"/>
    <col min="23" max="23" width="15.33203125" style="97" bestFit="1" customWidth="1"/>
    <col min="24" max="24" width="8.88671875" style="96" bestFit="1" customWidth="1"/>
    <col min="25" max="25" width="13.33203125" style="85" bestFit="1" customWidth="1"/>
    <col min="26" max="26" width="14.109375" style="85" bestFit="1" customWidth="1"/>
    <col min="27" max="27" width="8.88671875" style="85" bestFit="1" customWidth="1"/>
    <col min="28" max="28" width="7.109375" style="85" bestFit="1" customWidth="1"/>
    <col min="29" max="29" width="7.44140625" style="85" bestFit="1" customWidth="1"/>
    <col min="30" max="30" width="7.44140625" style="145" bestFit="1" customWidth="1"/>
    <col min="31" max="31" width="7.44140625" style="145" customWidth="1"/>
    <col min="32" max="32" width="6.21875" style="145" bestFit="1" customWidth="1"/>
    <col min="33" max="33" width="6.21875" style="145" customWidth="1"/>
    <col min="34" max="34" width="6.21875" style="145" bestFit="1" customWidth="1"/>
    <col min="35" max="35" width="7.109375" style="145" bestFit="1" customWidth="1"/>
    <col min="36" max="36" width="8.77734375" style="145"/>
    <col min="37" max="37" width="11.109375" style="88" bestFit="1" customWidth="1"/>
    <col min="38" max="39" width="7.6640625" style="88" bestFit="1" customWidth="1"/>
    <col min="40" max="40" width="10.88671875" style="88" bestFit="1" customWidth="1"/>
    <col min="41" max="41" width="8.88671875" style="85" bestFit="1" customWidth="1"/>
    <col min="42" max="16384" width="8.77734375" style="85"/>
  </cols>
  <sheetData>
    <row r="1" spans="1:41">
      <c r="A1" s="85" t="s">
        <v>361</v>
      </c>
      <c r="B1" s="69" t="s">
        <v>3544</v>
      </c>
      <c r="C1" s="85" t="s">
        <v>1776</v>
      </c>
      <c r="D1" s="85" t="s">
        <v>10</v>
      </c>
      <c r="E1" s="85" t="s">
        <v>1778</v>
      </c>
      <c r="F1" s="85" t="s">
        <v>1775</v>
      </c>
      <c r="G1" s="85" t="s">
        <v>182</v>
      </c>
      <c r="H1" s="85" t="s">
        <v>8</v>
      </c>
      <c r="I1" s="85" t="s">
        <v>366</v>
      </c>
      <c r="J1" s="85" t="s">
        <v>3632</v>
      </c>
      <c r="K1" s="85" t="s">
        <v>3825</v>
      </c>
      <c r="L1" s="85" t="s">
        <v>9</v>
      </c>
      <c r="M1" s="168" t="s">
        <v>4800</v>
      </c>
      <c r="N1" s="85" t="s">
        <v>362</v>
      </c>
      <c r="O1" s="85" t="s">
        <v>3829</v>
      </c>
      <c r="P1" s="85" t="s">
        <v>3828</v>
      </c>
      <c r="Q1" s="85" t="s">
        <v>3827</v>
      </c>
      <c r="R1" s="97" t="s">
        <v>3826</v>
      </c>
      <c r="S1" s="85" t="s">
        <v>3898</v>
      </c>
      <c r="T1" s="85" t="s">
        <v>363</v>
      </c>
      <c r="U1" s="86" t="s">
        <v>185</v>
      </c>
      <c r="V1" s="97" t="s">
        <v>359</v>
      </c>
      <c r="W1" s="97" t="s">
        <v>360</v>
      </c>
      <c r="X1" s="85" t="s">
        <v>3549</v>
      </c>
      <c r="Y1" s="85" t="s">
        <v>743</v>
      </c>
      <c r="Z1" s="85" t="s">
        <v>744</v>
      </c>
      <c r="AA1" s="85" t="s">
        <v>11</v>
      </c>
      <c r="AB1" s="87" t="s">
        <v>792</v>
      </c>
      <c r="AC1" s="87" t="s">
        <v>745</v>
      </c>
      <c r="AD1" s="145" t="s">
        <v>12</v>
      </c>
      <c r="AE1" s="145" t="s">
        <v>4798</v>
      </c>
      <c r="AF1" s="145" t="s">
        <v>358</v>
      </c>
      <c r="AG1" s="145" t="s">
        <v>3556</v>
      </c>
      <c r="AH1" s="145" t="s">
        <v>357</v>
      </c>
      <c r="AI1" s="146" t="s">
        <v>1682</v>
      </c>
      <c r="AJ1" s="145" t="s">
        <v>4801</v>
      </c>
      <c r="AK1" s="88" t="s">
        <v>159</v>
      </c>
      <c r="AL1" s="88" t="s">
        <v>155</v>
      </c>
      <c r="AM1" s="88" t="s">
        <v>156</v>
      </c>
      <c r="AN1" s="88" t="s">
        <v>157</v>
      </c>
      <c r="AO1" s="86" t="s">
        <v>199</v>
      </c>
    </row>
    <row r="2" spans="1:41" s="69" customFormat="1">
      <c r="A2" s="69">
        <v>1</v>
      </c>
      <c r="C2" s="69" t="s">
        <v>1851</v>
      </c>
      <c r="D2" s="70" t="s">
        <v>457</v>
      </c>
      <c r="E2" s="69" t="s">
        <v>1992</v>
      </c>
      <c r="F2" s="69" t="s">
        <v>1993</v>
      </c>
      <c r="G2" s="69" t="s">
        <v>2</v>
      </c>
      <c r="H2" s="69" t="s">
        <v>198</v>
      </c>
      <c r="I2" s="69">
        <v>2009</v>
      </c>
      <c r="L2" s="70" t="s">
        <v>20</v>
      </c>
      <c r="M2" s="70"/>
      <c r="N2" s="70" t="s">
        <v>3800</v>
      </c>
      <c r="O2" s="70" t="s">
        <v>3830</v>
      </c>
      <c r="P2" s="70" t="s">
        <v>3837</v>
      </c>
      <c r="Q2" s="70"/>
      <c r="R2" s="175" t="s">
        <v>3899</v>
      </c>
      <c r="S2" s="70"/>
      <c r="T2" s="70"/>
      <c r="U2" s="100" t="s">
        <v>1684</v>
      </c>
      <c r="V2" s="80" t="s">
        <v>1442</v>
      </c>
      <c r="W2" s="80" t="s">
        <v>1043</v>
      </c>
      <c r="X2" s="70" t="s">
        <v>1702</v>
      </c>
      <c r="Y2" s="68" t="s">
        <v>754</v>
      </c>
      <c r="Z2" s="68" t="s">
        <v>782</v>
      </c>
      <c r="AA2" s="69" t="s">
        <v>19</v>
      </c>
      <c r="AB2" s="68" t="s">
        <v>14</v>
      </c>
      <c r="AC2" s="68" t="s">
        <v>15</v>
      </c>
      <c r="AD2" s="147"/>
      <c r="AE2" s="147"/>
      <c r="AF2" s="147">
        <v>1</v>
      </c>
      <c r="AG2" s="147"/>
      <c r="AH2" s="147">
        <v>1</v>
      </c>
      <c r="AI2" s="148" t="s">
        <v>1681</v>
      </c>
      <c r="AJ2" s="147"/>
      <c r="AK2" s="72">
        <f t="shared" ref="AK2" si="0">SUM(AL2:AN2)</f>
        <v>0</v>
      </c>
      <c r="AL2" s="72"/>
      <c r="AM2" s="72"/>
      <c r="AN2" s="72"/>
      <c r="AO2" s="74" t="s">
        <v>200</v>
      </c>
    </row>
    <row r="3" spans="1:41" s="69" customFormat="1">
      <c r="A3" s="69">
        <v>2</v>
      </c>
      <c r="C3" s="69" t="s">
        <v>1851</v>
      </c>
      <c r="D3" s="70" t="s">
        <v>21</v>
      </c>
      <c r="E3" s="69" t="s">
        <v>1992</v>
      </c>
      <c r="F3" s="69" t="s">
        <v>1994</v>
      </c>
      <c r="G3" s="69" t="s">
        <v>2</v>
      </c>
      <c r="H3" s="69" t="s">
        <v>198</v>
      </c>
      <c r="I3" s="69">
        <v>2009</v>
      </c>
      <c r="L3" s="70" t="s">
        <v>20</v>
      </c>
      <c r="M3" s="70"/>
      <c r="N3" s="70" t="s">
        <v>3800</v>
      </c>
      <c r="O3" s="70" t="s">
        <v>3830</v>
      </c>
      <c r="P3" s="70" t="s">
        <v>3837</v>
      </c>
      <c r="Q3" s="70"/>
      <c r="R3" s="175" t="s">
        <v>3899</v>
      </c>
      <c r="S3" s="70"/>
      <c r="T3" s="70"/>
      <c r="U3" s="100" t="s">
        <v>1684</v>
      </c>
      <c r="V3" s="80" t="s">
        <v>1442</v>
      </c>
      <c r="W3" s="80" t="s">
        <v>1043</v>
      </c>
      <c r="X3" s="70" t="s">
        <v>1702</v>
      </c>
      <c r="Y3" s="68" t="s">
        <v>22</v>
      </c>
      <c r="Z3" s="68" t="s">
        <v>782</v>
      </c>
      <c r="AA3" s="69" t="s">
        <v>19</v>
      </c>
      <c r="AB3" s="68" t="s">
        <v>14</v>
      </c>
      <c r="AC3" s="68" t="s">
        <v>15</v>
      </c>
      <c r="AD3" s="147"/>
      <c r="AE3" s="147"/>
      <c r="AF3" s="147"/>
      <c r="AG3" s="147"/>
      <c r="AH3" s="147"/>
      <c r="AI3" s="148"/>
      <c r="AJ3" s="147"/>
      <c r="AK3" s="72">
        <f>SUM(AL3:AN3)</f>
        <v>0</v>
      </c>
      <c r="AL3" s="72"/>
      <c r="AM3" s="72"/>
      <c r="AN3" s="72"/>
      <c r="AO3" s="74" t="s">
        <v>200</v>
      </c>
    </row>
    <row r="4" spans="1:41" s="69" customFormat="1">
      <c r="A4" s="69">
        <v>3</v>
      </c>
      <c r="C4" s="69" t="s">
        <v>1851</v>
      </c>
      <c r="D4" s="70" t="s">
        <v>455</v>
      </c>
      <c r="E4" s="69" t="s">
        <v>1995</v>
      </c>
      <c r="F4" s="69" t="s">
        <v>1996</v>
      </c>
      <c r="G4" s="69" t="s">
        <v>2</v>
      </c>
      <c r="H4" s="69" t="s">
        <v>5390</v>
      </c>
      <c r="I4" s="69">
        <v>2009</v>
      </c>
      <c r="L4" s="70" t="s">
        <v>5</v>
      </c>
      <c r="M4" s="70"/>
      <c r="N4" s="70" t="s">
        <v>3681</v>
      </c>
      <c r="O4" s="70" t="s">
        <v>3830</v>
      </c>
      <c r="P4" s="70" t="s">
        <v>3838</v>
      </c>
      <c r="Q4" s="70"/>
      <c r="R4" s="175" t="s">
        <v>3900</v>
      </c>
      <c r="S4" s="70"/>
      <c r="T4" s="70"/>
      <c r="U4" s="100" t="s">
        <v>1684</v>
      </c>
      <c r="V4" s="80" t="s">
        <v>1430</v>
      </c>
      <c r="W4" s="80" t="s">
        <v>1033</v>
      </c>
      <c r="X4" s="70" t="s">
        <v>1702</v>
      </c>
      <c r="Y4" s="68" t="s">
        <v>765</v>
      </c>
      <c r="Z4" s="68" t="s">
        <v>219</v>
      </c>
      <c r="AA4" s="69" t="s">
        <v>19</v>
      </c>
      <c r="AB4" s="68" t="s">
        <v>14</v>
      </c>
      <c r="AC4" s="68" t="s">
        <v>154</v>
      </c>
      <c r="AD4" s="147"/>
      <c r="AE4" s="147"/>
      <c r="AF4" s="147">
        <v>1</v>
      </c>
      <c r="AG4" s="147"/>
      <c r="AH4" s="147">
        <v>1</v>
      </c>
      <c r="AI4" s="148" t="s">
        <v>1681</v>
      </c>
      <c r="AJ4" s="147"/>
      <c r="AK4" s="113">
        <f t="shared" ref="AK4:AK15" si="1">SUM(AL4:AN4)</f>
        <v>0</v>
      </c>
      <c r="AL4" s="113"/>
      <c r="AM4" s="113"/>
      <c r="AN4" s="113">
        <v>0</v>
      </c>
      <c r="AO4" s="74" t="s">
        <v>200</v>
      </c>
    </row>
    <row r="5" spans="1:41" s="69" customFormat="1">
      <c r="A5" s="69">
        <v>4</v>
      </c>
      <c r="C5" s="69" t="s">
        <v>1851</v>
      </c>
      <c r="D5" s="70" t="s">
        <v>30</v>
      </c>
      <c r="E5" s="69" t="s">
        <v>1995</v>
      </c>
      <c r="F5" s="69" t="s">
        <v>1997</v>
      </c>
      <c r="G5" s="69" t="s">
        <v>2</v>
      </c>
      <c r="H5" s="69" t="s">
        <v>5390</v>
      </c>
      <c r="I5" s="69">
        <v>2009</v>
      </c>
      <c r="L5" s="70" t="s">
        <v>5</v>
      </c>
      <c r="M5" s="70"/>
      <c r="N5" s="70" t="s">
        <v>3681</v>
      </c>
      <c r="O5" s="70" t="s">
        <v>3830</v>
      </c>
      <c r="P5" s="70" t="s">
        <v>3838</v>
      </c>
      <c r="Q5" s="70"/>
      <c r="R5" s="175" t="s">
        <v>3900</v>
      </c>
      <c r="S5" s="70"/>
      <c r="T5" s="70"/>
      <c r="U5" s="100" t="s">
        <v>1684</v>
      </c>
      <c r="V5" s="80" t="s">
        <v>1431</v>
      </c>
      <c r="W5" s="80" t="s">
        <v>1034</v>
      </c>
      <c r="X5" s="70" t="s">
        <v>1702</v>
      </c>
      <c r="Y5" s="68" t="s">
        <v>765</v>
      </c>
      <c r="Z5" s="68" t="s">
        <v>219</v>
      </c>
      <c r="AA5" s="69" t="s">
        <v>19</v>
      </c>
      <c r="AB5" s="68" t="s">
        <v>14</v>
      </c>
      <c r="AC5" s="68" t="s">
        <v>154</v>
      </c>
      <c r="AD5" s="147"/>
      <c r="AE5" s="147"/>
      <c r="AF5" s="147"/>
      <c r="AG5" s="147"/>
      <c r="AH5" s="147">
        <v>1</v>
      </c>
      <c r="AI5" s="148" t="s">
        <v>1681</v>
      </c>
      <c r="AJ5" s="147"/>
      <c r="AK5" s="113">
        <f t="shared" si="1"/>
        <v>0</v>
      </c>
      <c r="AL5" s="113"/>
      <c r="AM5" s="113"/>
      <c r="AN5" s="113"/>
      <c r="AO5" s="74" t="s">
        <v>200</v>
      </c>
    </row>
    <row r="6" spans="1:41" s="69" customFormat="1">
      <c r="A6" s="69">
        <v>5</v>
      </c>
      <c r="C6" s="69" t="s">
        <v>1851</v>
      </c>
      <c r="D6" s="70" t="s">
        <v>31</v>
      </c>
      <c r="E6" s="69" t="s">
        <v>1995</v>
      </c>
      <c r="F6" s="69" t="s">
        <v>1998</v>
      </c>
      <c r="G6" s="69" t="s">
        <v>2</v>
      </c>
      <c r="H6" s="69" t="s">
        <v>5390</v>
      </c>
      <c r="I6" s="69">
        <v>2009</v>
      </c>
      <c r="L6" s="70" t="s">
        <v>5</v>
      </c>
      <c r="M6" s="70"/>
      <c r="N6" s="70" t="s">
        <v>3681</v>
      </c>
      <c r="O6" s="70" t="s">
        <v>3830</v>
      </c>
      <c r="P6" s="70" t="s">
        <v>3838</v>
      </c>
      <c r="Q6" s="70"/>
      <c r="R6" s="175" t="s">
        <v>3900</v>
      </c>
      <c r="S6" s="70"/>
      <c r="T6" s="70"/>
      <c r="U6" s="100" t="s">
        <v>1684</v>
      </c>
      <c r="V6" s="80" t="s">
        <v>1432</v>
      </c>
      <c r="W6" s="80" t="s">
        <v>1035</v>
      </c>
      <c r="X6" s="70" t="s">
        <v>1702</v>
      </c>
      <c r="Y6" s="68" t="s">
        <v>765</v>
      </c>
      <c r="Z6" s="68" t="s">
        <v>219</v>
      </c>
      <c r="AA6" s="69" t="s">
        <v>19</v>
      </c>
      <c r="AB6" s="68" t="s">
        <v>14</v>
      </c>
      <c r="AC6" s="68" t="s">
        <v>154</v>
      </c>
      <c r="AD6" s="147"/>
      <c r="AE6" s="147"/>
      <c r="AF6" s="147"/>
      <c r="AG6" s="147"/>
      <c r="AH6" s="147">
        <v>1</v>
      </c>
      <c r="AI6" s="148" t="s">
        <v>1681</v>
      </c>
      <c r="AJ6" s="147"/>
      <c r="AK6" s="113">
        <f t="shared" si="1"/>
        <v>0</v>
      </c>
      <c r="AL6" s="113"/>
      <c r="AM6" s="113"/>
      <c r="AN6" s="113"/>
      <c r="AO6" s="74" t="s">
        <v>200</v>
      </c>
    </row>
    <row r="7" spans="1:41" s="69" customFormat="1">
      <c r="A7" s="69">
        <v>6</v>
      </c>
      <c r="C7" s="69" t="s">
        <v>1851</v>
      </c>
      <c r="D7" s="70" t="s">
        <v>32</v>
      </c>
      <c r="E7" s="69" t="s">
        <v>1995</v>
      </c>
      <c r="F7" s="69" t="s">
        <v>1999</v>
      </c>
      <c r="G7" s="69" t="s">
        <v>2</v>
      </c>
      <c r="H7" s="69" t="s">
        <v>5390</v>
      </c>
      <c r="I7" s="69">
        <v>2009</v>
      </c>
      <c r="L7" s="70" t="s">
        <v>5</v>
      </c>
      <c r="M7" s="70"/>
      <c r="N7" s="70" t="s">
        <v>3681</v>
      </c>
      <c r="O7" s="70" t="s">
        <v>3830</v>
      </c>
      <c r="P7" s="70" t="s">
        <v>3838</v>
      </c>
      <c r="Q7" s="70"/>
      <c r="R7" s="175" t="s">
        <v>3900</v>
      </c>
      <c r="S7" s="70"/>
      <c r="T7" s="70"/>
      <c r="U7" s="100" t="s">
        <v>1684</v>
      </c>
      <c r="V7" s="80" t="s">
        <v>1433</v>
      </c>
      <c r="W7" s="80" t="s">
        <v>1036</v>
      </c>
      <c r="X7" s="70" t="s">
        <v>1702</v>
      </c>
      <c r="Y7" s="68" t="s">
        <v>765</v>
      </c>
      <c r="Z7" s="68" t="s">
        <v>219</v>
      </c>
      <c r="AA7" s="69" t="s">
        <v>19</v>
      </c>
      <c r="AB7" s="68" t="s">
        <v>14</v>
      </c>
      <c r="AC7" s="68" t="s">
        <v>154</v>
      </c>
      <c r="AD7" s="147"/>
      <c r="AE7" s="147"/>
      <c r="AF7" s="147"/>
      <c r="AG7" s="147"/>
      <c r="AH7" s="147">
        <v>1</v>
      </c>
      <c r="AI7" s="148" t="s">
        <v>1681</v>
      </c>
      <c r="AJ7" s="147"/>
      <c r="AK7" s="113">
        <f t="shared" si="1"/>
        <v>0</v>
      </c>
      <c r="AL7" s="113"/>
      <c r="AM7" s="113"/>
      <c r="AN7" s="113"/>
      <c r="AO7" s="74" t="s">
        <v>200</v>
      </c>
    </row>
    <row r="8" spans="1:41" s="69" customFormat="1">
      <c r="A8" s="69">
        <v>7</v>
      </c>
      <c r="C8" s="69" t="s">
        <v>1851</v>
      </c>
      <c r="D8" s="70" t="s">
        <v>33</v>
      </c>
      <c r="E8" s="69" t="s">
        <v>1995</v>
      </c>
      <c r="F8" s="69" t="s">
        <v>2000</v>
      </c>
      <c r="G8" s="69" t="s">
        <v>2</v>
      </c>
      <c r="H8" s="69" t="s">
        <v>5390</v>
      </c>
      <c r="I8" s="69">
        <v>2009</v>
      </c>
      <c r="L8" s="70" t="s">
        <v>5</v>
      </c>
      <c r="M8" s="70"/>
      <c r="N8" s="70" t="s">
        <v>3681</v>
      </c>
      <c r="O8" s="70" t="s">
        <v>3830</v>
      </c>
      <c r="P8" s="70" t="s">
        <v>3838</v>
      </c>
      <c r="Q8" s="70"/>
      <c r="R8" s="175" t="s">
        <v>3900</v>
      </c>
      <c r="S8" s="70"/>
      <c r="T8" s="70"/>
      <c r="U8" s="100" t="s">
        <v>1684</v>
      </c>
      <c r="V8" s="80" t="s">
        <v>1434</v>
      </c>
      <c r="W8" s="80" t="s">
        <v>1037</v>
      </c>
      <c r="X8" s="70" t="s">
        <v>1702</v>
      </c>
      <c r="Y8" s="68" t="s">
        <v>765</v>
      </c>
      <c r="Z8" s="68" t="s">
        <v>219</v>
      </c>
      <c r="AA8" s="69" t="s">
        <v>19</v>
      </c>
      <c r="AB8" s="68" t="s">
        <v>14</v>
      </c>
      <c r="AC8" s="68" t="s">
        <v>154</v>
      </c>
      <c r="AD8" s="147"/>
      <c r="AE8" s="147"/>
      <c r="AF8" s="147"/>
      <c r="AG8" s="147"/>
      <c r="AH8" s="147">
        <v>1</v>
      </c>
      <c r="AI8" s="148" t="s">
        <v>1681</v>
      </c>
      <c r="AJ8" s="147"/>
      <c r="AK8" s="113">
        <f t="shared" si="1"/>
        <v>0</v>
      </c>
      <c r="AL8" s="113"/>
      <c r="AM8" s="113"/>
      <c r="AN8" s="113"/>
      <c r="AO8" s="74" t="s">
        <v>200</v>
      </c>
    </row>
    <row r="9" spans="1:41" s="69" customFormat="1">
      <c r="A9" s="69">
        <v>8</v>
      </c>
      <c r="C9" s="69" t="s">
        <v>1851</v>
      </c>
      <c r="D9" s="70" t="s">
        <v>34</v>
      </c>
      <c r="E9" s="69" t="s">
        <v>1995</v>
      </c>
      <c r="F9" s="69" t="s">
        <v>2001</v>
      </c>
      <c r="G9" s="69" t="s">
        <v>2</v>
      </c>
      <c r="H9" s="69" t="s">
        <v>5390</v>
      </c>
      <c r="I9" s="69">
        <v>2009</v>
      </c>
      <c r="L9" s="70" t="s">
        <v>5</v>
      </c>
      <c r="M9" s="70"/>
      <c r="N9" s="70" t="s">
        <v>3681</v>
      </c>
      <c r="O9" s="70" t="s">
        <v>3830</v>
      </c>
      <c r="P9" s="70" t="s">
        <v>3838</v>
      </c>
      <c r="Q9" s="70"/>
      <c r="R9" s="175" t="s">
        <v>3900</v>
      </c>
      <c r="S9" s="70"/>
      <c r="T9" s="70"/>
      <c r="U9" s="100" t="s">
        <v>1684</v>
      </c>
      <c r="V9" s="80" t="s">
        <v>1435</v>
      </c>
      <c r="W9" s="80" t="s">
        <v>1038</v>
      </c>
      <c r="X9" s="70" t="s">
        <v>1702</v>
      </c>
      <c r="Y9" s="68" t="s">
        <v>765</v>
      </c>
      <c r="Z9" s="68" t="s">
        <v>219</v>
      </c>
      <c r="AA9" s="69" t="s">
        <v>19</v>
      </c>
      <c r="AB9" s="68" t="s">
        <v>14</v>
      </c>
      <c r="AC9" s="68" t="s">
        <v>154</v>
      </c>
      <c r="AD9" s="147"/>
      <c r="AE9" s="147"/>
      <c r="AF9" s="147"/>
      <c r="AG9" s="147"/>
      <c r="AH9" s="147">
        <v>1</v>
      </c>
      <c r="AI9" s="148" t="s">
        <v>1681</v>
      </c>
      <c r="AJ9" s="147"/>
      <c r="AK9" s="113">
        <f t="shared" si="1"/>
        <v>0</v>
      </c>
      <c r="AL9" s="113"/>
      <c r="AM9" s="113"/>
      <c r="AN9" s="113"/>
      <c r="AO9" s="74" t="s">
        <v>200</v>
      </c>
    </row>
    <row r="10" spans="1:41" s="69" customFormat="1">
      <c r="A10" s="69">
        <v>9</v>
      </c>
      <c r="C10" s="69" t="s">
        <v>1851</v>
      </c>
      <c r="D10" s="70" t="s">
        <v>35</v>
      </c>
      <c r="E10" s="69" t="s">
        <v>1995</v>
      </c>
      <c r="F10" s="69" t="s">
        <v>2002</v>
      </c>
      <c r="G10" s="69" t="s">
        <v>2</v>
      </c>
      <c r="H10" s="69" t="s">
        <v>5390</v>
      </c>
      <c r="I10" s="69">
        <v>2009</v>
      </c>
      <c r="L10" s="70" t="s">
        <v>5</v>
      </c>
      <c r="M10" s="70"/>
      <c r="N10" s="70" t="s">
        <v>3681</v>
      </c>
      <c r="O10" s="70" t="s">
        <v>3830</v>
      </c>
      <c r="P10" s="70" t="s">
        <v>3838</v>
      </c>
      <c r="Q10" s="70"/>
      <c r="R10" s="175" t="s">
        <v>3900</v>
      </c>
      <c r="S10" s="70"/>
      <c r="T10" s="70"/>
      <c r="U10" s="100" t="s">
        <v>1684</v>
      </c>
      <c r="V10" s="80" t="s">
        <v>1436</v>
      </c>
      <c r="W10" s="80" t="s">
        <v>807</v>
      </c>
      <c r="X10" s="70" t="s">
        <v>1702</v>
      </c>
      <c r="Y10" s="68" t="s">
        <v>765</v>
      </c>
      <c r="Z10" s="68" t="s">
        <v>219</v>
      </c>
      <c r="AA10" s="69" t="s">
        <v>19</v>
      </c>
      <c r="AB10" s="68" t="s">
        <v>14</v>
      </c>
      <c r="AC10" s="68" t="s">
        <v>154</v>
      </c>
      <c r="AD10" s="147"/>
      <c r="AE10" s="147"/>
      <c r="AF10" s="147"/>
      <c r="AG10" s="147"/>
      <c r="AH10" s="147">
        <v>1</v>
      </c>
      <c r="AI10" s="148" t="s">
        <v>1681</v>
      </c>
      <c r="AJ10" s="147"/>
      <c r="AK10" s="113">
        <f t="shared" si="1"/>
        <v>0</v>
      </c>
      <c r="AL10" s="113"/>
      <c r="AM10" s="113"/>
      <c r="AN10" s="113"/>
      <c r="AO10" s="74" t="s">
        <v>200</v>
      </c>
    </row>
    <row r="11" spans="1:41" s="69" customFormat="1">
      <c r="A11" s="69">
        <v>10</v>
      </c>
      <c r="C11" s="69" t="s">
        <v>1851</v>
      </c>
      <c r="D11" s="70" t="s">
        <v>36</v>
      </c>
      <c r="E11" s="69" t="s">
        <v>1995</v>
      </c>
      <c r="F11" s="69" t="s">
        <v>2003</v>
      </c>
      <c r="G11" s="69" t="s">
        <v>2</v>
      </c>
      <c r="H11" s="69" t="s">
        <v>5390</v>
      </c>
      <c r="I11" s="69">
        <v>2009</v>
      </c>
      <c r="L11" s="70" t="s">
        <v>5</v>
      </c>
      <c r="M11" s="70"/>
      <c r="N11" s="70" t="s">
        <v>3681</v>
      </c>
      <c r="O11" s="70" t="s">
        <v>3830</v>
      </c>
      <c r="P11" s="70" t="s">
        <v>3838</v>
      </c>
      <c r="Q11" s="70"/>
      <c r="R11" s="175" t="s">
        <v>3900</v>
      </c>
      <c r="S11" s="70"/>
      <c r="T11" s="70"/>
      <c r="U11" s="100" t="s">
        <v>1684</v>
      </c>
      <c r="V11" s="80" t="s">
        <v>1437</v>
      </c>
      <c r="W11" s="80" t="s">
        <v>808</v>
      </c>
      <c r="X11" s="70" t="s">
        <v>1702</v>
      </c>
      <c r="Y11" s="68" t="s">
        <v>765</v>
      </c>
      <c r="Z11" s="68" t="s">
        <v>219</v>
      </c>
      <c r="AA11" s="69" t="s">
        <v>19</v>
      </c>
      <c r="AB11" s="68" t="s">
        <v>14</v>
      </c>
      <c r="AC11" s="68" t="s">
        <v>154</v>
      </c>
      <c r="AD11" s="147"/>
      <c r="AE11" s="147"/>
      <c r="AF11" s="147"/>
      <c r="AG11" s="147"/>
      <c r="AH11" s="147">
        <v>1</v>
      </c>
      <c r="AI11" s="148" t="s">
        <v>1681</v>
      </c>
      <c r="AJ11" s="147"/>
      <c r="AK11" s="113">
        <f t="shared" si="1"/>
        <v>0</v>
      </c>
      <c r="AL11" s="113"/>
      <c r="AM11" s="113"/>
      <c r="AN11" s="113"/>
      <c r="AO11" s="74" t="s">
        <v>200</v>
      </c>
    </row>
    <row r="12" spans="1:41" s="69" customFormat="1">
      <c r="A12" s="69">
        <v>11</v>
      </c>
      <c r="C12" s="69" t="s">
        <v>1851</v>
      </c>
      <c r="D12" s="70" t="s">
        <v>37</v>
      </c>
      <c r="E12" s="69" t="s">
        <v>1995</v>
      </c>
      <c r="F12" s="69" t="s">
        <v>2004</v>
      </c>
      <c r="G12" s="69" t="s">
        <v>2</v>
      </c>
      <c r="H12" s="69" t="s">
        <v>5390</v>
      </c>
      <c r="I12" s="69">
        <v>2009</v>
      </c>
      <c r="L12" s="70" t="s">
        <v>5</v>
      </c>
      <c r="M12" s="70"/>
      <c r="N12" s="70" t="s">
        <v>3681</v>
      </c>
      <c r="O12" s="70" t="s">
        <v>3830</v>
      </c>
      <c r="P12" s="70" t="s">
        <v>3838</v>
      </c>
      <c r="Q12" s="70"/>
      <c r="R12" s="175" t="s">
        <v>3900</v>
      </c>
      <c r="S12" s="70"/>
      <c r="T12" s="70"/>
      <c r="U12" s="100" t="s">
        <v>1684</v>
      </c>
      <c r="V12" s="80" t="s">
        <v>1438</v>
      </c>
      <c r="W12" s="80" t="s">
        <v>1039</v>
      </c>
      <c r="X12" s="70" t="s">
        <v>1702</v>
      </c>
      <c r="Y12" s="68" t="s">
        <v>765</v>
      </c>
      <c r="Z12" s="68" t="s">
        <v>219</v>
      </c>
      <c r="AA12" s="69" t="s">
        <v>19</v>
      </c>
      <c r="AB12" s="68" t="s">
        <v>14</v>
      </c>
      <c r="AC12" s="68" t="s">
        <v>154</v>
      </c>
      <c r="AD12" s="147"/>
      <c r="AE12" s="147"/>
      <c r="AF12" s="147"/>
      <c r="AG12" s="147"/>
      <c r="AH12" s="147">
        <v>1</v>
      </c>
      <c r="AI12" s="148" t="s">
        <v>1681</v>
      </c>
      <c r="AJ12" s="147"/>
      <c r="AK12" s="113">
        <f t="shared" si="1"/>
        <v>0</v>
      </c>
      <c r="AL12" s="113"/>
      <c r="AM12" s="113"/>
      <c r="AN12" s="113"/>
      <c r="AO12" s="74" t="s">
        <v>200</v>
      </c>
    </row>
    <row r="13" spans="1:41" s="69" customFormat="1">
      <c r="A13" s="69">
        <v>12</v>
      </c>
      <c r="C13" s="69" t="s">
        <v>1851</v>
      </c>
      <c r="D13" s="70" t="s">
        <v>456</v>
      </c>
      <c r="E13" s="69" t="s">
        <v>1995</v>
      </c>
      <c r="F13" s="69" t="s">
        <v>2005</v>
      </c>
      <c r="G13" s="69" t="s">
        <v>2</v>
      </c>
      <c r="H13" s="69" t="s">
        <v>5390</v>
      </c>
      <c r="I13" s="69">
        <v>2009</v>
      </c>
      <c r="L13" s="70" t="s">
        <v>5</v>
      </c>
      <c r="M13" s="70"/>
      <c r="N13" s="70" t="s">
        <v>3681</v>
      </c>
      <c r="O13" s="70" t="s">
        <v>3830</v>
      </c>
      <c r="P13" s="70" t="s">
        <v>3838</v>
      </c>
      <c r="Q13" s="70"/>
      <c r="R13" s="175" t="s">
        <v>3900</v>
      </c>
      <c r="S13" s="70"/>
      <c r="T13" s="70"/>
      <c r="U13" s="100" t="s">
        <v>1684</v>
      </c>
      <c r="V13" s="80" t="s">
        <v>1439</v>
      </c>
      <c r="W13" s="80" t="s">
        <v>1040</v>
      </c>
      <c r="X13" s="70" t="s">
        <v>1702</v>
      </c>
      <c r="Y13" s="68" t="s">
        <v>765</v>
      </c>
      <c r="Z13" s="68" t="s">
        <v>219</v>
      </c>
      <c r="AA13" s="69" t="s">
        <v>19</v>
      </c>
      <c r="AB13" s="68" t="s">
        <v>14</v>
      </c>
      <c r="AC13" s="68" t="s">
        <v>154</v>
      </c>
      <c r="AD13" s="147"/>
      <c r="AE13" s="147"/>
      <c r="AF13" s="147"/>
      <c r="AG13" s="147"/>
      <c r="AH13" s="147">
        <v>1</v>
      </c>
      <c r="AI13" s="148" t="s">
        <v>1681</v>
      </c>
      <c r="AJ13" s="147"/>
      <c r="AK13" s="113">
        <f t="shared" si="1"/>
        <v>0</v>
      </c>
      <c r="AL13" s="113"/>
      <c r="AM13" s="113"/>
      <c r="AN13" s="113"/>
      <c r="AO13" s="74" t="s">
        <v>200</v>
      </c>
    </row>
    <row r="14" spans="1:41" s="69" customFormat="1">
      <c r="A14" s="69">
        <v>13</v>
      </c>
      <c r="C14" s="69" t="s">
        <v>1851</v>
      </c>
      <c r="D14" s="70" t="s">
        <v>38</v>
      </c>
      <c r="E14" s="69" t="s">
        <v>1995</v>
      </c>
      <c r="F14" s="69" t="s">
        <v>2006</v>
      </c>
      <c r="G14" s="69" t="s">
        <v>2</v>
      </c>
      <c r="H14" s="69" t="s">
        <v>5390</v>
      </c>
      <c r="I14" s="69">
        <v>2009</v>
      </c>
      <c r="L14" s="70" t="s">
        <v>5</v>
      </c>
      <c r="M14" s="70"/>
      <c r="N14" s="70" t="s">
        <v>3681</v>
      </c>
      <c r="O14" s="70" t="s">
        <v>3830</v>
      </c>
      <c r="P14" s="70" t="s">
        <v>3838</v>
      </c>
      <c r="Q14" s="70"/>
      <c r="R14" s="175" t="s">
        <v>3900</v>
      </c>
      <c r="S14" s="70"/>
      <c r="T14" s="70"/>
      <c r="U14" s="100" t="s">
        <v>1684</v>
      </c>
      <c r="V14" s="80" t="s">
        <v>1440</v>
      </c>
      <c r="W14" s="80" t="s">
        <v>1041</v>
      </c>
      <c r="X14" s="70" t="s">
        <v>1702</v>
      </c>
      <c r="Y14" s="68" t="s">
        <v>765</v>
      </c>
      <c r="Z14" s="68" t="s">
        <v>219</v>
      </c>
      <c r="AA14" s="69" t="s">
        <v>19</v>
      </c>
      <c r="AB14" s="68" t="s">
        <v>14</v>
      </c>
      <c r="AC14" s="68" t="s">
        <v>154</v>
      </c>
      <c r="AD14" s="147"/>
      <c r="AE14" s="147"/>
      <c r="AF14" s="147"/>
      <c r="AG14" s="147"/>
      <c r="AH14" s="147">
        <v>1</v>
      </c>
      <c r="AI14" s="148" t="s">
        <v>1681</v>
      </c>
      <c r="AJ14" s="147"/>
      <c r="AK14" s="113">
        <f t="shared" si="1"/>
        <v>0</v>
      </c>
      <c r="AL14" s="113"/>
      <c r="AM14" s="113"/>
      <c r="AN14" s="113"/>
      <c r="AO14" s="74" t="s">
        <v>200</v>
      </c>
    </row>
    <row r="15" spans="1:41" s="69" customFormat="1">
      <c r="A15" s="69">
        <v>14</v>
      </c>
      <c r="C15" s="69" t="s">
        <v>1851</v>
      </c>
      <c r="D15" s="70" t="s">
        <v>205</v>
      </c>
      <c r="E15" s="69" t="s">
        <v>1995</v>
      </c>
      <c r="F15" s="69" t="s">
        <v>2007</v>
      </c>
      <c r="G15" s="69" t="s">
        <v>2</v>
      </c>
      <c r="H15" s="69" t="s">
        <v>5390</v>
      </c>
      <c r="I15" s="69">
        <v>2009</v>
      </c>
      <c r="L15" s="70" t="s">
        <v>5</v>
      </c>
      <c r="M15" s="70"/>
      <c r="N15" s="70" t="s">
        <v>3681</v>
      </c>
      <c r="O15" s="70" t="s">
        <v>3830</v>
      </c>
      <c r="P15" s="70" t="s">
        <v>3838</v>
      </c>
      <c r="Q15" s="70"/>
      <c r="R15" s="175" t="s">
        <v>3900</v>
      </c>
      <c r="S15" s="70"/>
      <c r="T15" s="70"/>
      <c r="U15" s="100" t="s">
        <v>1684</v>
      </c>
      <c r="V15" s="80" t="s">
        <v>1441</v>
      </c>
      <c r="W15" s="80" t="s">
        <v>1042</v>
      </c>
      <c r="X15" s="70" t="s">
        <v>1702</v>
      </c>
      <c r="Y15" s="68" t="s">
        <v>765</v>
      </c>
      <c r="Z15" s="68" t="s">
        <v>219</v>
      </c>
      <c r="AA15" s="69" t="s">
        <v>19</v>
      </c>
      <c r="AB15" s="68" t="s">
        <v>14</v>
      </c>
      <c r="AC15" s="68" t="s">
        <v>154</v>
      </c>
      <c r="AD15" s="147"/>
      <c r="AE15" s="147"/>
      <c r="AF15" s="147"/>
      <c r="AG15" s="147"/>
      <c r="AH15" s="147">
        <v>1</v>
      </c>
      <c r="AI15" s="148" t="s">
        <v>1681</v>
      </c>
      <c r="AJ15" s="147"/>
      <c r="AK15" s="113">
        <f t="shared" si="1"/>
        <v>0</v>
      </c>
      <c r="AL15" s="113"/>
      <c r="AM15" s="113"/>
      <c r="AN15" s="113"/>
      <c r="AO15" s="74" t="s">
        <v>200</v>
      </c>
    </row>
    <row r="16" spans="1:41" s="69" customFormat="1">
      <c r="A16" s="69">
        <v>15</v>
      </c>
      <c r="C16" s="69" t="s">
        <v>1851</v>
      </c>
      <c r="D16" s="70" t="s">
        <v>231</v>
      </c>
      <c r="E16" s="69" t="s">
        <v>2008</v>
      </c>
      <c r="F16" s="69" t="s">
        <v>2009</v>
      </c>
      <c r="G16" s="69" t="s">
        <v>2</v>
      </c>
      <c r="H16" s="69" t="s">
        <v>220</v>
      </c>
      <c r="I16" s="69">
        <v>2009</v>
      </c>
      <c r="L16" s="70" t="s">
        <v>5</v>
      </c>
      <c r="M16" s="70"/>
      <c r="N16" s="178" t="s">
        <v>230</v>
      </c>
      <c r="O16" s="70" t="s">
        <v>3830</v>
      </c>
      <c r="P16" s="70" t="s">
        <v>3839</v>
      </c>
      <c r="Q16" s="178"/>
      <c r="R16" s="175" t="s">
        <v>3901</v>
      </c>
      <c r="S16" s="70"/>
      <c r="T16" s="178"/>
      <c r="U16" s="69" t="s">
        <v>1684</v>
      </c>
      <c r="V16" s="80" t="s">
        <v>1626</v>
      </c>
      <c r="W16" s="80" t="s">
        <v>1231</v>
      </c>
      <c r="X16" s="70" t="s">
        <v>1702</v>
      </c>
      <c r="Y16" s="68" t="s">
        <v>769</v>
      </c>
      <c r="Z16" s="68" t="s">
        <v>219</v>
      </c>
      <c r="AA16" s="69" t="s">
        <v>19</v>
      </c>
      <c r="AB16" s="68" t="s">
        <v>14</v>
      </c>
      <c r="AC16" s="68" t="s">
        <v>154</v>
      </c>
      <c r="AD16" s="147"/>
      <c r="AE16" s="147"/>
      <c r="AF16" s="147"/>
      <c r="AG16" s="147"/>
      <c r="AH16" s="147"/>
      <c r="AI16" s="148"/>
      <c r="AJ16" s="147"/>
      <c r="AK16" s="107">
        <f t="shared" ref="AK16:AK17" si="2">SUM(AL16:AN16)</f>
        <v>0</v>
      </c>
      <c r="AL16" s="107"/>
      <c r="AM16" s="107"/>
      <c r="AN16" s="107"/>
      <c r="AO16" s="74" t="s">
        <v>200</v>
      </c>
    </row>
    <row r="17" spans="1:41" s="69" customFormat="1">
      <c r="A17" s="69">
        <v>16</v>
      </c>
      <c r="C17" s="69" t="s">
        <v>1851</v>
      </c>
      <c r="D17" s="70" t="s">
        <v>232</v>
      </c>
      <c r="E17" s="69" t="s">
        <v>2008</v>
      </c>
      <c r="F17" s="69" t="s">
        <v>2010</v>
      </c>
      <c r="G17" s="69" t="s">
        <v>2</v>
      </c>
      <c r="H17" s="69" t="s">
        <v>220</v>
      </c>
      <c r="I17" s="69">
        <v>2009</v>
      </c>
      <c r="L17" s="70" t="s">
        <v>5</v>
      </c>
      <c r="M17" s="70"/>
      <c r="N17" s="178" t="s">
        <v>230</v>
      </c>
      <c r="O17" s="70" t="s">
        <v>3830</v>
      </c>
      <c r="P17" s="70" t="s">
        <v>3839</v>
      </c>
      <c r="Q17" s="178"/>
      <c r="R17" s="175" t="s">
        <v>3901</v>
      </c>
      <c r="S17" s="70"/>
      <c r="T17" s="178"/>
      <c r="U17" s="69" t="s">
        <v>1684</v>
      </c>
      <c r="V17" s="80" t="s">
        <v>1627</v>
      </c>
      <c r="W17" s="80" t="s">
        <v>1232</v>
      </c>
      <c r="X17" s="70" t="s">
        <v>1702</v>
      </c>
      <c r="Y17" s="68" t="s">
        <v>769</v>
      </c>
      <c r="Z17" s="68" t="s">
        <v>219</v>
      </c>
      <c r="AA17" s="69" t="s">
        <v>19</v>
      </c>
      <c r="AB17" s="68" t="s">
        <v>14</v>
      </c>
      <c r="AC17" s="68" t="s">
        <v>154</v>
      </c>
      <c r="AD17" s="147"/>
      <c r="AE17" s="147"/>
      <c r="AF17" s="147"/>
      <c r="AG17" s="147"/>
      <c r="AH17" s="147"/>
      <c r="AI17" s="148"/>
      <c r="AJ17" s="147"/>
      <c r="AK17" s="107">
        <f t="shared" si="2"/>
        <v>0</v>
      </c>
      <c r="AL17" s="107"/>
      <c r="AM17" s="107"/>
      <c r="AN17" s="107"/>
      <c r="AO17" s="74" t="s">
        <v>200</v>
      </c>
    </row>
    <row r="18" spans="1:41" s="69" customFormat="1">
      <c r="A18" s="69">
        <v>17</v>
      </c>
      <c r="C18" s="69" t="s">
        <v>1851</v>
      </c>
      <c r="D18" s="70" t="s">
        <v>373</v>
      </c>
      <c r="E18" s="69" t="s">
        <v>2011</v>
      </c>
      <c r="F18" s="69" t="s">
        <v>2012</v>
      </c>
      <c r="G18" s="69" t="s">
        <v>2</v>
      </c>
      <c r="H18" s="69" t="s">
        <v>220</v>
      </c>
      <c r="I18" s="69">
        <v>2011</v>
      </c>
      <c r="L18" s="70" t="s">
        <v>5</v>
      </c>
      <c r="M18" s="70"/>
      <c r="N18" s="70" t="s">
        <v>48</v>
      </c>
      <c r="O18" s="70" t="s">
        <v>3830</v>
      </c>
      <c r="P18" s="70" t="s">
        <v>3838</v>
      </c>
      <c r="Q18" s="70"/>
      <c r="R18" s="175" t="s">
        <v>3902</v>
      </c>
      <c r="S18" s="70"/>
      <c r="T18" s="70"/>
      <c r="U18" s="71" t="s">
        <v>1684</v>
      </c>
      <c r="V18" s="80" t="s">
        <v>1288</v>
      </c>
      <c r="W18" s="80" t="s">
        <v>892</v>
      </c>
      <c r="X18" s="70" t="s">
        <v>1702</v>
      </c>
      <c r="Y18" s="68" t="s">
        <v>749</v>
      </c>
      <c r="Z18" s="68" t="s">
        <v>781</v>
      </c>
      <c r="AA18" s="69" t="s">
        <v>19</v>
      </c>
      <c r="AB18" s="68" t="s">
        <v>14</v>
      </c>
      <c r="AC18" s="68" t="s">
        <v>46</v>
      </c>
      <c r="AD18" s="147"/>
      <c r="AE18" s="147"/>
      <c r="AF18" s="147">
        <v>1</v>
      </c>
      <c r="AG18" s="147"/>
      <c r="AH18" s="147">
        <v>1</v>
      </c>
      <c r="AI18" s="148" t="s">
        <v>1681</v>
      </c>
      <c r="AJ18" s="147"/>
      <c r="AK18" s="73">
        <f t="shared" ref="AK18:AK28" si="3">SUM(AL18:AN18)</f>
        <v>0</v>
      </c>
      <c r="AL18" s="73"/>
      <c r="AM18" s="73"/>
      <c r="AN18" s="73"/>
      <c r="AO18" s="74" t="s">
        <v>200</v>
      </c>
    </row>
    <row r="19" spans="1:41" s="69" customFormat="1">
      <c r="A19" s="69">
        <v>18</v>
      </c>
      <c r="C19" s="69" t="s">
        <v>1851</v>
      </c>
      <c r="D19" s="70" t="s">
        <v>47</v>
      </c>
      <c r="E19" s="69" t="s">
        <v>2011</v>
      </c>
      <c r="F19" s="69" t="s">
        <v>2013</v>
      </c>
      <c r="G19" s="69" t="s">
        <v>2</v>
      </c>
      <c r="H19" s="69" t="s">
        <v>220</v>
      </c>
      <c r="I19" s="69">
        <v>2011</v>
      </c>
      <c r="L19" s="70" t="s">
        <v>5</v>
      </c>
      <c r="M19" s="70"/>
      <c r="N19" s="70" t="s">
        <v>48</v>
      </c>
      <c r="O19" s="70" t="s">
        <v>3830</v>
      </c>
      <c r="P19" s="70" t="s">
        <v>3838</v>
      </c>
      <c r="Q19" s="70"/>
      <c r="R19" s="175" t="s">
        <v>3902</v>
      </c>
      <c r="S19" s="70"/>
      <c r="T19" s="70"/>
      <c r="U19" s="71" t="s">
        <v>1684</v>
      </c>
      <c r="V19" s="80" t="s">
        <v>1288</v>
      </c>
      <c r="W19" s="80" t="s">
        <v>892</v>
      </c>
      <c r="X19" s="70" t="s">
        <v>1702</v>
      </c>
      <c r="Y19" s="68" t="s">
        <v>39</v>
      </c>
      <c r="Z19" s="68" t="s">
        <v>781</v>
      </c>
      <c r="AA19" s="69" t="s">
        <v>19</v>
      </c>
      <c r="AB19" s="68" t="s">
        <v>14</v>
      </c>
      <c r="AC19" s="68" t="s">
        <v>46</v>
      </c>
      <c r="AD19" s="147"/>
      <c r="AE19" s="147"/>
      <c r="AF19" s="147"/>
      <c r="AG19" s="147"/>
      <c r="AH19" s="147"/>
      <c r="AI19" s="148"/>
      <c r="AJ19" s="147"/>
      <c r="AK19" s="73">
        <f t="shared" si="3"/>
        <v>0</v>
      </c>
      <c r="AL19" s="73"/>
      <c r="AM19" s="73"/>
      <c r="AN19" s="73"/>
      <c r="AO19" s="74" t="s">
        <v>200</v>
      </c>
    </row>
    <row r="20" spans="1:41">
      <c r="A20" s="85">
        <v>19</v>
      </c>
      <c r="C20" s="85" t="s">
        <v>1777</v>
      </c>
      <c r="D20" s="92" t="s">
        <v>374</v>
      </c>
      <c r="E20" s="85" t="s">
        <v>2011</v>
      </c>
      <c r="F20" s="85" t="s">
        <v>2014</v>
      </c>
      <c r="G20" s="85" t="s">
        <v>2</v>
      </c>
      <c r="H20" s="85" t="s">
        <v>220</v>
      </c>
      <c r="I20" s="85">
        <v>2011</v>
      </c>
      <c r="L20" s="92" t="s">
        <v>5</v>
      </c>
      <c r="M20" s="92"/>
      <c r="N20" s="92" t="s">
        <v>48</v>
      </c>
      <c r="O20" s="92" t="s">
        <v>3830</v>
      </c>
      <c r="P20" s="92" t="s">
        <v>3838</v>
      </c>
      <c r="Q20" s="92"/>
      <c r="R20" s="159" t="s">
        <v>3902</v>
      </c>
      <c r="S20" s="70"/>
      <c r="T20" s="92" t="s">
        <v>648</v>
      </c>
      <c r="U20" s="86" t="s">
        <v>1684</v>
      </c>
      <c r="V20" s="79" t="s">
        <v>1288</v>
      </c>
      <c r="W20" s="79" t="s">
        <v>892</v>
      </c>
      <c r="X20" s="92" t="s">
        <v>1702</v>
      </c>
      <c r="Y20" s="93" t="s">
        <v>750</v>
      </c>
      <c r="Z20" s="93" t="s">
        <v>781</v>
      </c>
      <c r="AA20" s="85" t="s">
        <v>19</v>
      </c>
      <c r="AB20" s="93" t="s">
        <v>14</v>
      </c>
      <c r="AC20" s="90">
        <v>130</v>
      </c>
      <c r="AI20" s="146"/>
      <c r="AK20" s="61">
        <f t="shared" si="3"/>
        <v>0</v>
      </c>
      <c r="AL20" s="61"/>
      <c r="AM20" s="61"/>
      <c r="AN20" s="61"/>
      <c r="AO20" s="91" t="s">
        <v>200</v>
      </c>
    </row>
    <row r="21" spans="1:41" s="69" customFormat="1">
      <c r="A21" s="69">
        <v>20</v>
      </c>
      <c r="C21" s="69" t="s">
        <v>1851</v>
      </c>
      <c r="D21" s="70" t="s">
        <v>375</v>
      </c>
      <c r="E21" s="69" t="s">
        <v>2015</v>
      </c>
      <c r="F21" s="69" t="s">
        <v>2016</v>
      </c>
      <c r="G21" s="69" t="s">
        <v>2</v>
      </c>
      <c r="H21" s="69" t="s">
        <v>220</v>
      </c>
      <c r="I21" s="69">
        <v>2011</v>
      </c>
      <c r="L21" s="70" t="s">
        <v>5</v>
      </c>
      <c r="M21" s="70"/>
      <c r="N21" s="70" t="s">
        <v>49</v>
      </c>
      <c r="O21" s="70" t="s">
        <v>3830</v>
      </c>
      <c r="P21" s="70" t="s">
        <v>3838</v>
      </c>
      <c r="Q21" s="70"/>
      <c r="R21" s="175" t="s">
        <v>3903</v>
      </c>
      <c r="S21" s="70"/>
      <c r="T21" s="70"/>
      <c r="U21" s="71" t="s">
        <v>1684</v>
      </c>
      <c r="V21" s="80" t="s">
        <v>1289</v>
      </c>
      <c r="W21" s="80" t="s">
        <v>1271</v>
      </c>
      <c r="X21" s="70" t="s">
        <v>1702</v>
      </c>
      <c r="Y21" s="68" t="s">
        <v>750</v>
      </c>
      <c r="Z21" s="68" t="s">
        <v>781</v>
      </c>
      <c r="AA21" s="69" t="s">
        <v>19</v>
      </c>
      <c r="AB21" s="68" t="s">
        <v>14</v>
      </c>
      <c r="AC21" s="68" t="s">
        <v>46</v>
      </c>
      <c r="AD21" s="147"/>
      <c r="AE21" s="147"/>
      <c r="AF21" s="147">
        <v>1</v>
      </c>
      <c r="AG21" s="147"/>
      <c r="AH21" s="147">
        <v>1</v>
      </c>
      <c r="AI21" s="148" t="s">
        <v>1681</v>
      </c>
      <c r="AJ21" s="147"/>
      <c r="AK21" s="73">
        <f t="shared" si="3"/>
        <v>0</v>
      </c>
      <c r="AL21" s="73"/>
      <c r="AM21" s="73"/>
      <c r="AN21" s="73"/>
      <c r="AO21" s="74" t="s">
        <v>200</v>
      </c>
    </row>
    <row r="22" spans="1:41" s="69" customFormat="1">
      <c r="A22" s="69">
        <v>21</v>
      </c>
      <c r="C22" s="69" t="s">
        <v>1851</v>
      </c>
      <c r="D22" s="70" t="s">
        <v>376</v>
      </c>
      <c r="E22" s="69" t="s">
        <v>2015</v>
      </c>
      <c r="F22" s="69" t="s">
        <v>2017</v>
      </c>
      <c r="G22" s="69" t="s">
        <v>2</v>
      </c>
      <c r="H22" s="69" t="s">
        <v>220</v>
      </c>
      <c r="I22" s="69">
        <v>2011</v>
      </c>
      <c r="L22" s="70" t="s">
        <v>5</v>
      </c>
      <c r="M22" s="70"/>
      <c r="N22" s="70" t="s">
        <v>49</v>
      </c>
      <c r="O22" s="70" t="s">
        <v>3830</v>
      </c>
      <c r="P22" s="70" t="s">
        <v>3838</v>
      </c>
      <c r="Q22" s="70"/>
      <c r="R22" s="175" t="s">
        <v>3903</v>
      </c>
      <c r="S22" s="70"/>
      <c r="T22" s="70"/>
      <c r="U22" s="71" t="s">
        <v>1684</v>
      </c>
      <c r="V22" s="80" t="s">
        <v>1290</v>
      </c>
      <c r="W22" s="80" t="s">
        <v>893</v>
      </c>
      <c r="X22" s="70" t="s">
        <v>1702</v>
      </c>
      <c r="Y22" s="68" t="s">
        <v>751</v>
      </c>
      <c r="Z22" s="68" t="s">
        <v>781</v>
      </c>
      <c r="AA22" s="69" t="s">
        <v>19</v>
      </c>
      <c r="AB22" s="68" t="s">
        <v>14</v>
      </c>
      <c r="AC22" s="68" t="s">
        <v>46</v>
      </c>
      <c r="AD22" s="147"/>
      <c r="AE22" s="147"/>
      <c r="AF22" s="147"/>
      <c r="AG22" s="147"/>
      <c r="AH22" s="147"/>
      <c r="AI22" s="148"/>
      <c r="AJ22" s="147"/>
      <c r="AK22" s="73">
        <f t="shared" si="3"/>
        <v>0</v>
      </c>
      <c r="AL22" s="73"/>
      <c r="AM22" s="73"/>
      <c r="AN22" s="73"/>
      <c r="AO22" s="74" t="s">
        <v>200</v>
      </c>
    </row>
    <row r="23" spans="1:41" s="69" customFormat="1">
      <c r="A23" s="69">
        <v>22</v>
      </c>
      <c r="C23" s="69" t="s">
        <v>1851</v>
      </c>
      <c r="D23" s="70" t="s">
        <v>377</v>
      </c>
      <c r="E23" s="69" t="s">
        <v>2018</v>
      </c>
      <c r="F23" s="69" t="s">
        <v>2019</v>
      </c>
      <c r="G23" s="69" t="s">
        <v>2</v>
      </c>
      <c r="H23" s="69" t="s">
        <v>220</v>
      </c>
      <c r="I23" s="69">
        <v>2011</v>
      </c>
      <c r="L23" s="70" t="s">
        <v>5</v>
      </c>
      <c r="M23" s="70"/>
      <c r="N23" s="70" t="s">
        <v>49</v>
      </c>
      <c r="O23" s="70" t="s">
        <v>3830</v>
      </c>
      <c r="P23" s="70" t="s">
        <v>3838</v>
      </c>
      <c r="Q23" s="70"/>
      <c r="R23" s="175" t="s">
        <v>3903</v>
      </c>
      <c r="S23" s="70"/>
      <c r="T23" s="70"/>
      <c r="U23" s="71" t="s">
        <v>1684</v>
      </c>
      <c r="V23" s="80" t="s">
        <v>1291</v>
      </c>
      <c r="W23" s="80" t="s">
        <v>894</v>
      </c>
      <c r="X23" s="70" t="s">
        <v>1702</v>
      </c>
      <c r="Y23" s="68" t="s">
        <v>750</v>
      </c>
      <c r="Z23" s="68" t="s">
        <v>781</v>
      </c>
      <c r="AA23" s="69" t="s">
        <v>19</v>
      </c>
      <c r="AB23" s="68" t="s">
        <v>14</v>
      </c>
      <c r="AC23" s="68" t="s">
        <v>46</v>
      </c>
      <c r="AD23" s="147"/>
      <c r="AE23" s="147"/>
      <c r="AF23" s="147">
        <v>1</v>
      </c>
      <c r="AG23" s="147"/>
      <c r="AH23" s="147">
        <v>1</v>
      </c>
      <c r="AI23" s="148" t="s">
        <v>1681</v>
      </c>
      <c r="AJ23" s="147"/>
      <c r="AK23" s="73">
        <f t="shared" si="3"/>
        <v>0</v>
      </c>
      <c r="AL23" s="73"/>
      <c r="AM23" s="73"/>
      <c r="AN23" s="73"/>
      <c r="AO23" s="74" t="s">
        <v>200</v>
      </c>
    </row>
    <row r="24" spans="1:41" s="69" customFormat="1">
      <c r="A24" s="69">
        <v>23</v>
      </c>
      <c r="C24" s="69" t="s">
        <v>1851</v>
      </c>
      <c r="D24" s="70" t="s">
        <v>378</v>
      </c>
      <c r="E24" s="69" t="s">
        <v>2018</v>
      </c>
      <c r="F24" s="69" t="s">
        <v>2020</v>
      </c>
      <c r="G24" s="69" t="s">
        <v>2</v>
      </c>
      <c r="H24" s="69" t="s">
        <v>220</v>
      </c>
      <c r="I24" s="69">
        <v>2011</v>
      </c>
      <c r="L24" s="70" t="s">
        <v>5</v>
      </c>
      <c r="M24" s="70"/>
      <c r="N24" s="70" t="s">
        <v>49</v>
      </c>
      <c r="O24" s="70" t="s">
        <v>3830</v>
      </c>
      <c r="P24" s="70" t="s">
        <v>3838</v>
      </c>
      <c r="Q24" s="70"/>
      <c r="R24" s="175" t="s">
        <v>3903</v>
      </c>
      <c r="S24" s="70"/>
      <c r="T24" s="70"/>
      <c r="U24" s="71" t="s">
        <v>1684</v>
      </c>
      <c r="V24" s="80" t="s">
        <v>1292</v>
      </c>
      <c r="W24" s="80" t="s">
        <v>895</v>
      </c>
      <c r="X24" s="70" t="s">
        <v>1702</v>
      </c>
      <c r="Y24" s="68" t="s">
        <v>751</v>
      </c>
      <c r="Z24" s="68" t="s">
        <v>781</v>
      </c>
      <c r="AA24" s="69" t="s">
        <v>19</v>
      </c>
      <c r="AB24" s="68" t="s">
        <v>14</v>
      </c>
      <c r="AC24" s="68" t="s">
        <v>46</v>
      </c>
      <c r="AD24" s="147"/>
      <c r="AE24" s="147"/>
      <c r="AF24" s="147"/>
      <c r="AG24" s="147"/>
      <c r="AH24" s="147"/>
      <c r="AI24" s="148"/>
      <c r="AJ24" s="147"/>
      <c r="AK24" s="73">
        <f t="shared" si="3"/>
        <v>0</v>
      </c>
      <c r="AL24" s="73"/>
      <c r="AM24" s="73"/>
      <c r="AN24" s="73"/>
      <c r="AO24" s="74" t="s">
        <v>200</v>
      </c>
    </row>
    <row r="25" spans="1:41" s="69" customFormat="1">
      <c r="A25" s="69">
        <v>24</v>
      </c>
      <c r="C25" s="69" t="s">
        <v>1851</v>
      </c>
      <c r="D25" s="70" t="s">
        <v>1980</v>
      </c>
      <c r="E25" s="69" t="s">
        <v>2021</v>
      </c>
      <c r="F25" s="69" t="s">
        <v>2022</v>
      </c>
      <c r="G25" s="69" t="s">
        <v>2</v>
      </c>
      <c r="H25" s="69" t="s">
        <v>220</v>
      </c>
      <c r="I25" s="69">
        <v>2011</v>
      </c>
      <c r="L25" s="70" t="s">
        <v>1909</v>
      </c>
      <c r="M25" s="70"/>
      <c r="N25" s="70" t="s">
        <v>49</v>
      </c>
      <c r="O25" s="70" t="s">
        <v>3830</v>
      </c>
      <c r="P25" s="70" t="s">
        <v>3838</v>
      </c>
      <c r="Q25" s="70"/>
      <c r="R25" s="175" t="s">
        <v>3903</v>
      </c>
      <c r="S25" s="70"/>
      <c r="T25" s="70"/>
      <c r="U25" s="71" t="s">
        <v>1684</v>
      </c>
      <c r="V25" s="80" t="s">
        <v>1293</v>
      </c>
      <c r="W25" s="80" t="s">
        <v>896</v>
      </c>
      <c r="X25" s="70" t="s">
        <v>1702</v>
      </c>
      <c r="Y25" s="68" t="s">
        <v>750</v>
      </c>
      <c r="Z25" s="68" t="s">
        <v>781</v>
      </c>
      <c r="AA25" s="69" t="s">
        <v>19</v>
      </c>
      <c r="AB25" s="68" t="s">
        <v>14</v>
      </c>
      <c r="AC25" s="68" t="s">
        <v>46</v>
      </c>
      <c r="AD25" s="147"/>
      <c r="AE25" s="147"/>
      <c r="AF25" s="147">
        <v>1</v>
      </c>
      <c r="AG25" s="147"/>
      <c r="AH25" s="147">
        <v>1</v>
      </c>
      <c r="AI25" s="148" t="s">
        <v>1681</v>
      </c>
      <c r="AJ25" s="147"/>
      <c r="AK25" s="73">
        <f>SUM(AL25:AN25)</f>
        <v>0</v>
      </c>
      <c r="AL25" s="73"/>
      <c r="AM25" s="73"/>
      <c r="AN25" s="73"/>
      <c r="AO25" s="74" t="s">
        <v>200</v>
      </c>
    </row>
    <row r="26" spans="1:41" s="69" customFormat="1">
      <c r="A26" s="69">
        <v>25</v>
      </c>
      <c r="C26" s="69" t="s">
        <v>1851</v>
      </c>
      <c r="D26" s="70" t="s">
        <v>379</v>
      </c>
      <c r="E26" s="69" t="s">
        <v>2021</v>
      </c>
      <c r="F26" s="69" t="s">
        <v>2023</v>
      </c>
      <c r="G26" s="69" t="s">
        <v>2</v>
      </c>
      <c r="H26" s="69" t="s">
        <v>220</v>
      </c>
      <c r="I26" s="69">
        <v>2011</v>
      </c>
      <c r="L26" s="70" t="s">
        <v>5</v>
      </c>
      <c r="M26" s="70"/>
      <c r="N26" s="70" t="s">
        <v>49</v>
      </c>
      <c r="O26" s="70" t="s">
        <v>3830</v>
      </c>
      <c r="P26" s="70" t="s">
        <v>3838</v>
      </c>
      <c r="Q26" s="70"/>
      <c r="R26" s="175" t="s">
        <v>3903</v>
      </c>
      <c r="S26" s="70"/>
      <c r="T26" s="70"/>
      <c r="U26" s="71" t="s">
        <v>1684</v>
      </c>
      <c r="V26" s="80" t="s">
        <v>1294</v>
      </c>
      <c r="W26" s="80" t="s">
        <v>897</v>
      </c>
      <c r="X26" s="70" t="s">
        <v>1702</v>
      </c>
      <c r="Y26" s="68" t="s">
        <v>751</v>
      </c>
      <c r="Z26" s="68" t="s">
        <v>781</v>
      </c>
      <c r="AA26" s="69" t="s">
        <v>19</v>
      </c>
      <c r="AB26" s="68" t="s">
        <v>14</v>
      </c>
      <c r="AC26" s="68" t="s">
        <v>46</v>
      </c>
      <c r="AD26" s="147"/>
      <c r="AE26" s="147"/>
      <c r="AF26" s="147"/>
      <c r="AG26" s="147"/>
      <c r="AH26" s="147"/>
      <c r="AI26" s="148"/>
      <c r="AJ26" s="147"/>
      <c r="AK26" s="73">
        <f>SUM(AL26:AN26)</f>
        <v>0</v>
      </c>
      <c r="AL26" s="73"/>
      <c r="AM26" s="73"/>
      <c r="AN26" s="73"/>
      <c r="AO26" s="74" t="s">
        <v>200</v>
      </c>
    </row>
    <row r="27" spans="1:41" s="69" customFormat="1">
      <c r="A27" s="69">
        <v>26</v>
      </c>
      <c r="C27" s="69" t="s">
        <v>1851</v>
      </c>
      <c r="D27" s="70" t="s">
        <v>380</v>
      </c>
      <c r="E27" s="69" t="s">
        <v>2024</v>
      </c>
      <c r="F27" s="69" t="s">
        <v>2025</v>
      </c>
      <c r="G27" s="69" t="s">
        <v>2</v>
      </c>
      <c r="H27" s="69" t="s">
        <v>220</v>
      </c>
      <c r="I27" s="69">
        <v>2011</v>
      </c>
      <c r="L27" s="70" t="s">
        <v>5</v>
      </c>
      <c r="M27" s="70"/>
      <c r="N27" s="70" t="s">
        <v>49</v>
      </c>
      <c r="O27" s="70" t="s">
        <v>3830</v>
      </c>
      <c r="P27" s="70" t="s">
        <v>3838</v>
      </c>
      <c r="Q27" s="70"/>
      <c r="R27" s="175" t="s">
        <v>3903</v>
      </c>
      <c r="S27" s="70"/>
      <c r="T27" s="70"/>
      <c r="U27" s="71" t="s">
        <v>1684</v>
      </c>
      <c r="V27" s="80" t="s">
        <v>1295</v>
      </c>
      <c r="W27" s="80" t="s">
        <v>898</v>
      </c>
      <c r="X27" s="70" t="s">
        <v>1702</v>
      </c>
      <c r="Y27" s="68" t="s">
        <v>750</v>
      </c>
      <c r="Z27" s="68" t="s">
        <v>781</v>
      </c>
      <c r="AA27" s="69" t="s">
        <v>19</v>
      </c>
      <c r="AB27" s="68" t="s">
        <v>14</v>
      </c>
      <c r="AC27" s="68" t="s">
        <v>46</v>
      </c>
      <c r="AD27" s="147"/>
      <c r="AE27" s="147"/>
      <c r="AF27" s="147"/>
      <c r="AG27" s="147"/>
      <c r="AH27" s="147"/>
      <c r="AI27" s="148"/>
      <c r="AJ27" s="147"/>
      <c r="AK27" s="73">
        <f t="shared" si="3"/>
        <v>0</v>
      </c>
      <c r="AL27" s="73"/>
      <c r="AM27" s="73"/>
      <c r="AN27" s="73"/>
      <c r="AO27" s="74" t="s">
        <v>200</v>
      </c>
    </row>
    <row r="28" spans="1:41" s="69" customFormat="1">
      <c r="A28" s="69">
        <v>27</v>
      </c>
      <c r="C28" s="69" t="s">
        <v>1851</v>
      </c>
      <c r="D28" s="70" t="s">
        <v>381</v>
      </c>
      <c r="E28" s="69" t="s">
        <v>2024</v>
      </c>
      <c r="F28" s="69" t="s">
        <v>2026</v>
      </c>
      <c r="G28" s="69" t="s">
        <v>2</v>
      </c>
      <c r="H28" s="69" t="s">
        <v>220</v>
      </c>
      <c r="I28" s="69">
        <v>2011</v>
      </c>
      <c r="L28" s="70" t="s">
        <v>5</v>
      </c>
      <c r="M28" s="70"/>
      <c r="N28" s="70" t="s">
        <v>49</v>
      </c>
      <c r="O28" s="70" t="s">
        <v>3830</v>
      </c>
      <c r="P28" s="70" t="s">
        <v>3838</v>
      </c>
      <c r="Q28" s="70"/>
      <c r="R28" s="175" t="s">
        <v>3903</v>
      </c>
      <c r="S28" s="70"/>
      <c r="T28" s="70"/>
      <c r="U28" s="71" t="s">
        <v>1684</v>
      </c>
      <c r="V28" s="80" t="s">
        <v>1295</v>
      </c>
      <c r="W28" s="80" t="s">
        <v>898</v>
      </c>
      <c r="X28" s="70" t="s">
        <v>1702</v>
      </c>
      <c r="Y28" s="68" t="s">
        <v>751</v>
      </c>
      <c r="Z28" s="68" t="s">
        <v>781</v>
      </c>
      <c r="AA28" s="69" t="s">
        <v>13</v>
      </c>
      <c r="AB28" s="68" t="s">
        <v>14</v>
      </c>
      <c r="AC28" s="68" t="s">
        <v>15</v>
      </c>
      <c r="AD28" s="147"/>
      <c r="AE28" s="147"/>
      <c r="AF28" s="147"/>
      <c r="AG28" s="147"/>
      <c r="AH28" s="147"/>
      <c r="AI28" s="148"/>
      <c r="AJ28" s="147"/>
      <c r="AK28" s="73">
        <f t="shared" si="3"/>
        <v>0</v>
      </c>
      <c r="AL28" s="73"/>
      <c r="AM28" s="73"/>
      <c r="AN28" s="73"/>
      <c r="AO28" s="74" t="s">
        <v>200</v>
      </c>
    </row>
    <row r="29" spans="1:41" s="69" customFormat="1">
      <c r="A29" s="69">
        <v>28</v>
      </c>
      <c r="C29" s="69" t="s">
        <v>1851</v>
      </c>
      <c r="D29" s="70" t="s">
        <v>386</v>
      </c>
      <c r="E29" s="69" t="s">
        <v>2081</v>
      </c>
      <c r="F29" s="69" t="s">
        <v>2082</v>
      </c>
      <c r="G29" s="69" t="s">
        <v>2</v>
      </c>
      <c r="H29" s="69" t="s">
        <v>177</v>
      </c>
      <c r="I29" s="69">
        <v>2011</v>
      </c>
      <c r="L29" s="70" t="s">
        <v>5</v>
      </c>
      <c r="M29" s="70"/>
      <c r="N29" s="70" t="s">
        <v>51</v>
      </c>
      <c r="O29" s="70" t="s">
        <v>3831</v>
      </c>
      <c r="P29" s="70" t="s">
        <v>3840</v>
      </c>
      <c r="Q29" s="70"/>
      <c r="R29" s="175" t="s">
        <v>3904</v>
      </c>
      <c r="S29" s="70"/>
      <c r="T29" s="70"/>
      <c r="U29" s="74" t="s">
        <v>479</v>
      </c>
      <c r="V29" s="80" t="s">
        <v>1301</v>
      </c>
      <c r="W29" s="80" t="s">
        <v>905</v>
      </c>
      <c r="X29" s="70" t="s">
        <v>1779</v>
      </c>
      <c r="Y29" s="68" t="s">
        <v>754</v>
      </c>
      <c r="Z29" s="68" t="s">
        <v>782</v>
      </c>
      <c r="AA29" s="69" t="s">
        <v>19</v>
      </c>
      <c r="AB29" s="68" t="s">
        <v>14</v>
      </c>
      <c r="AC29" s="68" t="s">
        <v>15</v>
      </c>
      <c r="AD29" s="147"/>
      <c r="AE29" s="147"/>
      <c r="AF29" s="147">
        <v>1</v>
      </c>
      <c r="AG29" s="147"/>
      <c r="AH29" s="147">
        <v>1</v>
      </c>
      <c r="AI29" s="148" t="s">
        <v>1683</v>
      </c>
      <c r="AJ29" s="147"/>
      <c r="AK29" s="156">
        <f t="shared" ref="AK29:AK32" si="4">SUM(AL29:AN29)</f>
        <v>16900000</v>
      </c>
      <c r="AL29" s="156"/>
      <c r="AM29" s="156"/>
      <c r="AN29" s="156">
        <v>16900000</v>
      </c>
      <c r="AO29" s="74" t="s">
        <v>200</v>
      </c>
    </row>
    <row r="30" spans="1:41" s="69" customFormat="1">
      <c r="A30" s="69">
        <v>29</v>
      </c>
      <c r="C30" s="69" t="s">
        <v>1851</v>
      </c>
      <c r="D30" s="70" t="s">
        <v>50</v>
      </c>
      <c r="E30" s="69" t="s">
        <v>2081</v>
      </c>
      <c r="F30" s="69" t="s">
        <v>2088</v>
      </c>
      <c r="G30" s="69" t="s">
        <v>2</v>
      </c>
      <c r="H30" s="69" t="s">
        <v>177</v>
      </c>
      <c r="I30" s="69">
        <v>2011</v>
      </c>
      <c r="L30" s="70" t="s">
        <v>5</v>
      </c>
      <c r="M30" s="70"/>
      <c r="N30" s="70" t="s">
        <v>51</v>
      </c>
      <c r="O30" s="70" t="s">
        <v>3831</v>
      </c>
      <c r="P30" s="70" t="s">
        <v>3840</v>
      </c>
      <c r="Q30" s="70"/>
      <c r="R30" s="175" t="s">
        <v>3904</v>
      </c>
      <c r="S30" s="70"/>
      <c r="T30" s="70"/>
      <c r="U30" s="74" t="s">
        <v>479</v>
      </c>
      <c r="V30" s="80" t="s">
        <v>1301</v>
      </c>
      <c r="W30" s="80" t="s">
        <v>905</v>
      </c>
      <c r="X30" s="70" t="s">
        <v>1779</v>
      </c>
      <c r="Y30" s="68" t="s">
        <v>22</v>
      </c>
      <c r="Z30" s="68" t="s">
        <v>782</v>
      </c>
      <c r="AA30" s="69" t="s">
        <v>19</v>
      </c>
      <c r="AB30" s="68" t="s">
        <v>14</v>
      </c>
      <c r="AC30" s="68" t="s">
        <v>15</v>
      </c>
      <c r="AD30" s="147"/>
      <c r="AE30" s="147"/>
      <c r="AF30" s="147"/>
      <c r="AG30" s="147"/>
      <c r="AH30" s="147">
        <v>1</v>
      </c>
      <c r="AI30" s="148" t="s">
        <v>1683</v>
      </c>
      <c r="AJ30" s="147"/>
      <c r="AK30" s="156">
        <f t="shared" si="4"/>
        <v>0</v>
      </c>
      <c r="AL30" s="156"/>
      <c r="AM30" s="156"/>
      <c r="AN30" s="156"/>
      <c r="AO30" s="74" t="s">
        <v>200</v>
      </c>
    </row>
    <row r="31" spans="1:41" s="69" customFormat="1">
      <c r="A31" s="69">
        <v>30</v>
      </c>
      <c r="C31" s="69" t="s">
        <v>1851</v>
      </c>
      <c r="D31" s="70" t="s">
        <v>52</v>
      </c>
      <c r="E31" s="69" t="s">
        <v>2081</v>
      </c>
      <c r="F31" s="69" t="s">
        <v>2089</v>
      </c>
      <c r="G31" s="69" t="s">
        <v>2</v>
      </c>
      <c r="H31" s="69" t="s">
        <v>177</v>
      </c>
      <c r="I31" s="69">
        <v>2011</v>
      </c>
      <c r="L31" s="70" t="s">
        <v>5</v>
      </c>
      <c r="M31" s="70"/>
      <c r="N31" s="70" t="s">
        <v>51</v>
      </c>
      <c r="O31" s="70" t="s">
        <v>3831</v>
      </c>
      <c r="P31" s="70" t="s">
        <v>3840</v>
      </c>
      <c r="Q31" s="70"/>
      <c r="R31" s="175" t="s">
        <v>3904</v>
      </c>
      <c r="S31" s="70"/>
      <c r="T31" s="70"/>
      <c r="U31" s="74" t="s">
        <v>479</v>
      </c>
      <c r="V31" s="80" t="s">
        <v>1301</v>
      </c>
      <c r="W31" s="80" t="s">
        <v>905</v>
      </c>
      <c r="X31" s="70" t="s">
        <v>1779</v>
      </c>
      <c r="Y31" s="68" t="s">
        <v>755</v>
      </c>
      <c r="Z31" s="68" t="s">
        <v>782</v>
      </c>
      <c r="AA31" s="69" t="s">
        <v>19</v>
      </c>
      <c r="AB31" s="68" t="s">
        <v>14</v>
      </c>
      <c r="AC31" s="68" t="s">
        <v>15</v>
      </c>
      <c r="AD31" s="147"/>
      <c r="AE31" s="147"/>
      <c r="AF31" s="147"/>
      <c r="AG31" s="147"/>
      <c r="AH31" s="147">
        <v>1</v>
      </c>
      <c r="AI31" s="148" t="s">
        <v>1683</v>
      </c>
      <c r="AJ31" s="147"/>
      <c r="AK31" s="156">
        <f t="shared" si="4"/>
        <v>0</v>
      </c>
      <c r="AL31" s="156"/>
      <c r="AM31" s="156"/>
      <c r="AN31" s="156"/>
      <c r="AO31" s="74" t="s">
        <v>200</v>
      </c>
    </row>
    <row r="32" spans="1:41" s="69" customFormat="1">
      <c r="A32" s="69">
        <v>31</v>
      </c>
      <c r="C32" s="69" t="s">
        <v>1851</v>
      </c>
      <c r="D32" s="70" t="s">
        <v>53</v>
      </c>
      <c r="E32" s="69" t="s">
        <v>2081</v>
      </c>
      <c r="F32" s="69" t="s">
        <v>2090</v>
      </c>
      <c r="G32" s="69" t="s">
        <v>2</v>
      </c>
      <c r="H32" s="69" t="s">
        <v>177</v>
      </c>
      <c r="I32" s="69">
        <v>2011</v>
      </c>
      <c r="L32" s="70" t="s">
        <v>5</v>
      </c>
      <c r="M32" s="70"/>
      <c r="N32" s="70" t="s">
        <v>51</v>
      </c>
      <c r="O32" s="70" t="s">
        <v>3831</v>
      </c>
      <c r="P32" s="70" t="s">
        <v>3840</v>
      </c>
      <c r="Q32" s="70"/>
      <c r="R32" s="175" t="s">
        <v>3904</v>
      </c>
      <c r="S32" s="70"/>
      <c r="T32" s="70"/>
      <c r="U32" s="74" t="s">
        <v>479</v>
      </c>
      <c r="V32" s="80" t="s">
        <v>1301</v>
      </c>
      <c r="W32" s="80" t="s">
        <v>905</v>
      </c>
      <c r="X32" s="70" t="s">
        <v>1779</v>
      </c>
      <c r="Y32" s="68" t="s">
        <v>756</v>
      </c>
      <c r="Z32" s="68" t="s">
        <v>782</v>
      </c>
      <c r="AA32" s="69" t="s">
        <v>19</v>
      </c>
      <c r="AB32" s="68" t="s">
        <v>14</v>
      </c>
      <c r="AC32" s="68" t="s">
        <v>15</v>
      </c>
      <c r="AD32" s="147"/>
      <c r="AE32" s="147"/>
      <c r="AF32" s="147"/>
      <c r="AG32" s="147"/>
      <c r="AH32" s="147">
        <v>1</v>
      </c>
      <c r="AI32" s="148" t="s">
        <v>1683</v>
      </c>
      <c r="AJ32" s="147"/>
      <c r="AK32" s="156">
        <f t="shared" si="4"/>
        <v>0</v>
      </c>
      <c r="AL32" s="156"/>
      <c r="AM32" s="156"/>
      <c r="AN32" s="156"/>
      <c r="AO32" s="74" t="s">
        <v>200</v>
      </c>
    </row>
    <row r="33" spans="1:41" s="69" customFormat="1">
      <c r="A33" s="69">
        <v>32</v>
      </c>
      <c r="C33" s="69" t="s">
        <v>1851</v>
      </c>
      <c r="D33" s="70" t="s">
        <v>54</v>
      </c>
      <c r="E33" s="69" t="s">
        <v>2081</v>
      </c>
      <c r="F33" s="69" t="s">
        <v>2091</v>
      </c>
      <c r="G33" s="69" t="s">
        <v>2</v>
      </c>
      <c r="H33" s="69" t="s">
        <v>177</v>
      </c>
      <c r="I33" s="69">
        <v>2011</v>
      </c>
      <c r="L33" s="70" t="s">
        <v>5</v>
      </c>
      <c r="M33" s="70"/>
      <c r="N33" s="70" t="s">
        <v>51</v>
      </c>
      <c r="O33" s="70" t="s">
        <v>3831</v>
      </c>
      <c r="P33" s="70" t="s">
        <v>3840</v>
      </c>
      <c r="Q33" s="70"/>
      <c r="R33" s="175" t="s">
        <v>3904</v>
      </c>
      <c r="S33" s="70"/>
      <c r="T33" s="70"/>
      <c r="U33" s="74" t="s">
        <v>479</v>
      </c>
      <c r="V33" s="80" t="s">
        <v>1301</v>
      </c>
      <c r="W33" s="80" t="s">
        <v>905</v>
      </c>
      <c r="X33" s="70" t="s">
        <v>1779</v>
      </c>
      <c r="Y33" s="68" t="s">
        <v>754</v>
      </c>
      <c r="Z33" s="68" t="s">
        <v>782</v>
      </c>
      <c r="AA33" s="69" t="s">
        <v>19</v>
      </c>
      <c r="AB33" s="68" t="s">
        <v>14</v>
      </c>
      <c r="AC33" s="68" t="s">
        <v>15</v>
      </c>
      <c r="AD33" s="147"/>
      <c r="AE33" s="147"/>
      <c r="AF33" s="147"/>
      <c r="AG33" s="147"/>
      <c r="AH33" s="147">
        <v>1</v>
      </c>
      <c r="AI33" s="148" t="s">
        <v>1683</v>
      </c>
      <c r="AJ33" s="147"/>
      <c r="AK33" s="156">
        <f t="shared" ref="AK33:AK64" si="5">SUM(AL33:AN33)</f>
        <v>0</v>
      </c>
      <c r="AL33" s="156"/>
      <c r="AM33" s="156"/>
      <c r="AN33" s="156"/>
      <c r="AO33" s="74" t="s">
        <v>200</v>
      </c>
    </row>
    <row r="34" spans="1:41" s="69" customFormat="1">
      <c r="A34" s="69">
        <v>33</v>
      </c>
      <c r="C34" s="69" t="s">
        <v>1851</v>
      </c>
      <c r="D34" s="70" t="s">
        <v>55</v>
      </c>
      <c r="E34" s="69" t="s">
        <v>2081</v>
      </c>
      <c r="F34" s="69" t="s">
        <v>2092</v>
      </c>
      <c r="G34" s="69" t="s">
        <v>2</v>
      </c>
      <c r="H34" s="69" t="s">
        <v>177</v>
      </c>
      <c r="I34" s="69">
        <v>2011</v>
      </c>
      <c r="L34" s="70" t="s">
        <v>5</v>
      </c>
      <c r="M34" s="70"/>
      <c r="N34" s="70" t="s">
        <v>51</v>
      </c>
      <c r="O34" s="70" t="s">
        <v>3831</v>
      </c>
      <c r="P34" s="70" t="s">
        <v>3840</v>
      </c>
      <c r="Q34" s="70"/>
      <c r="R34" s="175" t="s">
        <v>3904</v>
      </c>
      <c r="S34" s="70"/>
      <c r="T34" s="70"/>
      <c r="U34" s="74" t="s">
        <v>479</v>
      </c>
      <c r="V34" s="80" t="s">
        <v>1301</v>
      </c>
      <c r="W34" s="80" t="s">
        <v>905</v>
      </c>
      <c r="X34" s="70" t="s">
        <v>1779</v>
      </c>
      <c r="Y34" s="68" t="s">
        <v>22</v>
      </c>
      <c r="Z34" s="68" t="s">
        <v>782</v>
      </c>
      <c r="AA34" s="69" t="s">
        <v>19</v>
      </c>
      <c r="AB34" s="68" t="s">
        <v>14</v>
      </c>
      <c r="AC34" s="68" t="s">
        <v>15</v>
      </c>
      <c r="AD34" s="147"/>
      <c r="AE34" s="147"/>
      <c r="AF34" s="147"/>
      <c r="AG34" s="147"/>
      <c r="AH34" s="147">
        <v>1</v>
      </c>
      <c r="AI34" s="148" t="s">
        <v>1683</v>
      </c>
      <c r="AJ34" s="147"/>
      <c r="AK34" s="156">
        <f t="shared" si="5"/>
        <v>0</v>
      </c>
      <c r="AL34" s="156"/>
      <c r="AM34" s="156"/>
      <c r="AN34" s="156"/>
      <c r="AO34" s="74" t="s">
        <v>200</v>
      </c>
    </row>
    <row r="35" spans="1:41" s="69" customFormat="1">
      <c r="A35" s="69">
        <v>34</v>
      </c>
      <c r="C35" s="69" t="s">
        <v>1851</v>
      </c>
      <c r="D35" s="70" t="s">
        <v>56</v>
      </c>
      <c r="E35" s="69" t="s">
        <v>2081</v>
      </c>
      <c r="F35" s="69" t="s">
        <v>2093</v>
      </c>
      <c r="G35" s="69" t="s">
        <v>2</v>
      </c>
      <c r="H35" s="69" t="s">
        <v>177</v>
      </c>
      <c r="I35" s="69">
        <v>2011</v>
      </c>
      <c r="L35" s="70" t="s">
        <v>5</v>
      </c>
      <c r="M35" s="70"/>
      <c r="N35" s="70" t="s">
        <v>51</v>
      </c>
      <c r="O35" s="70" t="s">
        <v>3831</v>
      </c>
      <c r="P35" s="70" t="s">
        <v>3840</v>
      </c>
      <c r="Q35" s="70"/>
      <c r="R35" s="175" t="s">
        <v>3904</v>
      </c>
      <c r="S35" s="70"/>
      <c r="T35" s="70"/>
      <c r="U35" s="74" t="s">
        <v>479</v>
      </c>
      <c r="V35" s="80" t="s">
        <v>1301</v>
      </c>
      <c r="W35" s="80" t="s">
        <v>905</v>
      </c>
      <c r="X35" s="70" t="s">
        <v>1779</v>
      </c>
      <c r="Y35" s="68" t="s">
        <v>755</v>
      </c>
      <c r="Z35" s="68" t="s">
        <v>782</v>
      </c>
      <c r="AA35" s="69" t="s">
        <v>19</v>
      </c>
      <c r="AB35" s="68" t="s">
        <v>14</v>
      </c>
      <c r="AC35" s="68" t="s">
        <v>15</v>
      </c>
      <c r="AD35" s="147"/>
      <c r="AE35" s="147"/>
      <c r="AF35" s="147"/>
      <c r="AG35" s="147"/>
      <c r="AH35" s="147">
        <v>1</v>
      </c>
      <c r="AI35" s="148" t="s">
        <v>1683</v>
      </c>
      <c r="AJ35" s="147"/>
      <c r="AK35" s="156">
        <f t="shared" si="5"/>
        <v>0</v>
      </c>
      <c r="AL35" s="156"/>
      <c r="AM35" s="156"/>
      <c r="AN35" s="156"/>
      <c r="AO35" s="74" t="s">
        <v>200</v>
      </c>
    </row>
    <row r="36" spans="1:41" s="69" customFormat="1">
      <c r="A36" s="69">
        <v>35</v>
      </c>
      <c r="C36" s="69" t="s">
        <v>1851</v>
      </c>
      <c r="D36" s="70" t="s">
        <v>57</v>
      </c>
      <c r="E36" s="69" t="s">
        <v>2081</v>
      </c>
      <c r="F36" s="69" t="s">
        <v>2094</v>
      </c>
      <c r="G36" s="69" t="s">
        <v>2</v>
      </c>
      <c r="H36" s="69" t="s">
        <v>177</v>
      </c>
      <c r="I36" s="69">
        <v>2011</v>
      </c>
      <c r="L36" s="70" t="s">
        <v>5</v>
      </c>
      <c r="M36" s="70"/>
      <c r="N36" s="70" t="s">
        <v>51</v>
      </c>
      <c r="O36" s="70" t="s">
        <v>3831</v>
      </c>
      <c r="P36" s="70" t="s">
        <v>3840</v>
      </c>
      <c r="Q36" s="70"/>
      <c r="R36" s="175" t="s">
        <v>3904</v>
      </c>
      <c r="S36" s="70"/>
      <c r="T36" s="70"/>
      <c r="U36" s="74" t="s">
        <v>479</v>
      </c>
      <c r="V36" s="80" t="s">
        <v>1301</v>
      </c>
      <c r="W36" s="80" t="s">
        <v>905</v>
      </c>
      <c r="X36" s="70" t="s">
        <v>1779</v>
      </c>
      <c r="Y36" s="68" t="s">
        <v>756</v>
      </c>
      <c r="Z36" s="68" t="s">
        <v>782</v>
      </c>
      <c r="AA36" s="69" t="s">
        <v>19</v>
      </c>
      <c r="AB36" s="68" t="s">
        <v>14</v>
      </c>
      <c r="AC36" s="68" t="s">
        <v>15</v>
      </c>
      <c r="AD36" s="147"/>
      <c r="AE36" s="147"/>
      <c r="AF36" s="147"/>
      <c r="AG36" s="147"/>
      <c r="AH36" s="147">
        <v>1</v>
      </c>
      <c r="AI36" s="148" t="s">
        <v>1683</v>
      </c>
      <c r="AJ36" s="147"/>
      <c r="AK36" s="156">
        <f t="shared" si="5"/>
        <v>0</v>
      </c>
      <c r="AL36" s="156"/>
      <c r="AM36" s="156"/>
      <c r="AN36" s="156"/>
      <c r="AO36" s="74" t="s">
        <v>200</v>
      </c>
    </row>
    <row r="37" spans="1:41" s="69" customFormat="1">
      <c r="A37" s="69">
        <v>36</v>
      </c>
      <c r="C37" s="69" t="s">
        <v>1851</v>
      </c>
      <c r="D37" s="70" t="s">
        <v>58</v>
      </c>
      <c r="E37" s="69" t="s">
        <v>2081</v>
      </c>
      <c r="F37" s="69" t="s">
        <v>2095</v>
      </c>
      <c r="G37" s="69" t="s">
        <v>2</v>
      </c>
      <c r="H37" s="69" t="s">
        <v>177</v>
      </c>
      <c r="I37" s="69">
        <v>2011</v>
      </c>
      <c r="L37" s="70" t="s">
        <v>5</v>
      </c>
      <c r="M37" s="70"/>
      <c r="N37" s="70" t="s">
        <v>51</v>
      </c>
      <c r="O37" s="70" t="s">
        <v>3831</v>
      </c>
      <c r="P37" s="70" t="s">
        <v>3840</v>
      </c>
      <c r="Q37" s="70"/>
      <c r="R37" s="175" t="s">
        <v>3904</v>
      </c>
      <c r="S37" s="70"/>
      <c r="T37" s="70"/>
      <c r="U37" s="74" t="s">
        <v>479</v>
      </c>
      <c r="V37" s="80" t="s">
        <v>1301</v>
      </c>
      <c r="W37" s="80" t="s">
        <v>905</v>
      </c>
      <c r="X37" s="70" t="s">
        <v>1779</v>
      </c>
      <c r="Y37" s="68" t="s">
        <v>754</v>
      </c>
      <c r="Z37" s="68" t="s">
        <v>782</v>
      </c>
      <c r="AA37" s="69" t="s">
        <v>19</v>
      </c>
      <c r="AB37" s="68" t="s">
        <v>14</v>
      </c>
      <c r="AC37" s="68" t="s">
        <v>15</v>
      </c>
      <c r="AD37" s="147"/>
      <c r="AE37" s="147"/>
      <c r="AF37" s="147"/>
      <c r="AG37" s="147"/>
      <c r="AH37" s="147">
        <v>1</v>
      </c>
      <c r="AI37" s="148" t="s">
        <v>1683</v>
      </c>
      <c r="AJ37" s="147"/>
      <c r="AK37" s="156">
        <f t="shared" si="5"/>
        <v>0</v>
      </c>
      <c r="AL37" s="156"/>
      <c r="AM37" s="156"/>
      <c r="AN37" s="156"/>
      <c r="AO37" s="74" t="s">
        <v>200</v>
      </c>
    </row>
    <row r="38" spans="1:41" s="69" customFormat="1">
      <c r="A38" s="69">
        <v>37</v>
      </c>
      <c r="C38" s="69" t="s">
        <v>1851</v>
      </c>
      <c r="D38" s="70" t="s">
        <v>59</v>
      </c>
      <c r="E38" s="69" t="s">
        <v>2081</v>
      </c>
      <c r="F38" s="69" t="s">
        <v>2096</v>
      </c>
      <c r="G38" s="69" t="s">
        <v>2</v>
      </c>
      <c r="H38" s="69" t="s">
        <v>177</v>
      </c>
      <c r="I38" s="69">
        <v>2011</v>
      </c>
      <c r="L38" s="70" t="s">
        <v>5</v>
      </c>
      <c r="M38" s="70"/>
      <c r="N38" s="70" t="s">
        <v>51</v>
      </c>
      <c r="O38" s="70" t="s">
        <v>3831</v>
      </c>
      <c r="P38" s="70" t="s">
        <v>3840</v>
      </c>
      <c r="Q38" s="70"/>
      <c r="R38" s="175" t="s">
        <v>3904</v>
      </c>
      <c r="S38" s="70"/>
      <c r="T38" s="70"/>
      <c r="U38" s="74" t="s">
        <v>479</v>
      </c>
      <c r="V38" s="80" t="s">
        <v>1301</v>
      </c>
      <c r="W38" s="80" t="s">
        <v>905</v>
      </c>
      <c r="X38" s="70" t="s">
        <v>1779</v>
      </c>
      <c r="Y38" s="68" t="s">
        <v>22</v>
      </c>
      <c r="Z38" s="68" t="s">
        <v>782</v>
      </c>
      <c r="AA38" s="69" t="s">
        <v>19</v>
      </c>
      <c r="AB38" s="68" t="s">
        <v>14</v>
      </c>
      <c r="AC38" s="68" t="s">
        <v>15</v>
      </c>
      <c r="AD38" s="147"/>
      <c r="AE38" s="147"/>
      <c r="AF38" s="147"/>
      <c r="AG38" s="147"/>
      <c r="AH38" s="147">
        <v>1</v>
      </c>
      <c r="AI38" s="148" t="s">
        <v>1683</v>
      </c>
      <c r="AJ38" s="147"/>
      <c r="AK38" s="156">
        <f t="shared" si="5"/>
        <v>0</v>
      </c>
      <c r="AL38" s="156"/>
      <c r="AM38" s="156"/>
      <c r="AN38" s="156"/>
      <c r="AO38" s="74" t="s">
        <v>200</v>
      </c>
    </row>
    <row r="39" spans="1:41" s="69" customFormat="1">
      <c r="A39" s="69">
        <v>38</v>
      </c>
      <c r="C39" s="69" t="s">
        <v>1851</v>
      </c>
      <c r="D39" s="70" t="s">
        <v>60</v>
      </c>
      <c r="E39" s="69" t="s">
        <v>2081</v>
      </c>
      <c r="F39" s="69" t="s">
        <v>2097</v>
      </c>
      <c r="G39" s="69" t="s">
        <v>2</v>
      </c>
      <c r="H39" s="69" t="s">
        <v>177</v>
      </c>
      <c r="I39" s="69">
        <v>2011</v>
      </c>
      <c r="L39" s="70" t="s">
        <v>5</v>
      </c>
      <c r="M39" s="70"/>
      <c r="N39" s="70" t="s">
        <v>51</v>
      </c>
      <c r="O39" s="70" t="s">
        <v>3831</v>
      </c>
      <c r="P39" s="70" t="s">
        <v>3840</v>
      </c>
      <c r="Q39" s="70"/>
      <c r="R39" s="175" t="s">
        <v>3904</v>
      </c>
      <c r="S39" s="70"/>
      <c r="T39" s="70"/>
      <c r="U39" s="74" t="s">
        <v>479</v>
      </c>
      <c r="V39" s="80" t="s">
        <v>1301</v>
      </c>
      <c r="W39" s="80" t="s">
        <v>905</v>
      </c>
      <c r="X39" s="70" t="s">
        <v>1779</v>
      </c>
      <c r="Y39" s="68" t="s">
        <v>755</v>
      </c>
      <c r="Z39" s="68" t="s">
        <v>782</v>
      </c>
      <c r="AA39" s="69" t="s">
        <v>19</v>
      </c>
      <c r="AB39" s="68" t="s">
        <v>14</v>
      </c>
      <c r="AC39" s="68" t="s">
        <v>15</v>
      </c>
      <c r="AD39" s="147"/>
      <c r="AE39" s="147"/>
      <c r="AF39" s="147"/>
      <c r="AG39" s="147"/>
      <c r="AH39" s="147">
        <v>1</v>
      </c>
      <c r="AI39" s="148" t="s">
        <v>1683</v>
      </c>
      <c r="AJ39" s="147"/>
      <c r="AK39" s="156">
        <f t="shared" si="5"/>
        <v>0</v>
      </c>
      <c r="AL39" s="156"/>
      <c r="AM39" s="156"/>
      <c r="AN39" s="156"/>
      <c r="AO39" s="74" t="s">
        <v>200</v>
      </c>
    </row>
    <row r="40" spans="1:41" s="69" customFormat="1">
      <c r="A40" s="69">
        <v>39</v>
      </c>
      <c r="C40" s="69" t="s">
        <v>1851</v>
      </c>
      <c r="D40" s="70" t="s">
        <v>61</v>
      </c>
      <c r="E40" s="69" t="s">
        <v>2081</v>
      </c>
      <c r="F40" s="69" t="s">
        <v>2098</v>
      </c>
      <c r="G40" s="69" t="s">
        <v>2</v>
      </c>
      <c r="H40" s="69" t="s">
        <v>177</v>
      </c>
      <c r="I40" s="69">
        <v>2011</v>
      </c>
      <c r="L40" s="70" t="s">
        <v>5</v>
      </c>
      <c r="M40" s="70"/>
      <c r="N40" s="70" t="s">
        <v>51</v>
      </c>
      <c r="O40" s="70" t="s">
        <v>3831</v>
      </c>
      <c r="P40" s="70" t="s">
        <v>3840</v>
      </c>
      <c r="Q40" s="70"/>
      <c r="R40" s="175" t="s">
        <v>3904</v>
      </c>
      <c r="S40" s="70"/>
      <c r="T40" s="70"/>
      <c r="U40" s="74" t="s">
        <v>479</v>
      </c>
      <c r="V40" s="80" t="s">
        <v>1301</v>
      </c>
      <c r="W40" s="80" t="s">
        <v>905</v>
      </c>
      <c r="X40" s="70" t="s">
        <v>1779</v>
      </c>
      <c r="Y40" s="68" t="s">
        <v>756</v>
      </c>
      <c r="Z40" s="68" t="s">
        <v>782</v>
      </c>
      <c r="AA40" s="69" t="s">
        <v>19</v>
      </c>
      <c r="AB40" s="68" t="s">
        <v>14</v>
      </c>
      <c r="AC40" s="68" t="s">
        <v>15</v>
      </c>
      <c r="AD40" s="147"/>
      <c r="AE40" s="147"/>
      <c r="AF40" s="147"/>
      <c r="AG40" s="147"/>
      <c r="AH40" s="147">
        <v>1</v>
      </c>
      <c r="AI40" s="148" t="s">
        <v>1683</v>
      </c>
      <c r="AJ40" s="147"/>
      <c r="AK40" s="156">
        <f t="shared" si="5"/>
        <v>0</v>
      </c>
      <c r="AL40" s="156"/>
      <c r="AM40" s="156"/>
      <c r="AN40" s="156"/>
      <c r="AO40" s="74" t="s">
        <v>200</v>
      </c>
    </row>
    <row r="41" spans="1:41" s="69" customFormat="1">
      <c r="A41" s="69">
        <v>40</v>
      </c>
      <c r="C41" s="69" t="s">
        <v>1851</v>
      </c>
      <c r="D41" s="70" t="s">
        <v>62</v>
      </c>
      <c r="E41" s="69" t="s">
        <v>2081</v>
      </c>
      <c r="F41" s="69" t="s">
        <v>2099</v>
      </c>
      <c r="G41" s="69" t="s">
        <v>2</v>
      </c>
      <c r="H41" s="69" t="s">
        <v>177</v>
      </c>
      <c r="I41" s="69">
        <v>2011</v>
      </c>
      <c r="L41" s="70" t="s">
        <v>5</v>
      </c>
      <c r="M41" s="70"/>
      <c r="N41" s="70" t="s">
        <v>51</v>
      </c>
      <c r="O41" s="70" t="s">
        <v>3831</v>
      </c>
      <c r="P41" s="70" t="s">
        <v>3840</v>
      </c>
      <c r="Q41" s="70"/>
      <c r="R41" s="175" t="s">
        <v>3904</v>
      </c>
      <c r="S41" s="70"/>
      <c r="T41" s="70"/>
      <c r="U41" s="74" t="s">
        <v>479</v>
      </c>
      <c r="V41" s="80" t="s">
        <v>1301</v>
      </c>
      <c r="W41" s="80" t="s">
        <v>905</v>
      </c>
      <c r="X41" s="70" t="s">
        <v>1779</v>
      </c>
      <c r="Y41" s="68" t="s">
        <v>754</v>
      </c>
      <c r="Z41" s="68" t="s">
        <v>782</v>
      </c>
      <c r="AA41" s="69" t="s">
        <v>19</v>
      </c>
      <c r="AB41" s="68" t="s">
        <v>14</v>
      </c>
      <c r="AC41" s="68" t="s">
        <v>15</v>
      </c>
      <c r="AD41" s="147"/>
      <c r="AE41" s="147"/>
      <c r="AF41" s="147"/>
      <c r="AG41" s="147"/>
      <c r="AH41" s="147">
        <v>1</v>
      </c>
      <c r="AI41" s="148" t="s">
        <v>1683</v>
      </c>
      <c r="AJ41" s="147"/>
      <c r="AK41" s="156">
        <f t="shared" si="5"/>
        <v>0</v>
      </c>
      <c r="AL41" s="156"/>
      <c r="AM41" s="156"/>
      <c r="AN41" s="156"/>
      <c r="AO41" s="74" t="s">
        <v>200</v>
      </c>
    </row>
    <row r="42" spans="1:41" s="69" customFormat="1">
      <c r="A42" s="69">
        <v>41</v>
      </c>
      <c r="C42" s="69" t="s">
        <v>1851</v>
      </c>
      <c r="D42" s="70" t="s">
        <v>63</v>
      </c>
      <c r="E42" s="69" t="s">
        <v>2081</v>
      </c>
      <c r="F42" s="69" t="s">
        <v>2100</v>
      </c>
      <c r="G42" s="69" t="s">
        <v>2</v>
      </c>
      <c r="H42" s="69" t="s">
        <v>177</v>
      </c>
      <c r="I42" s="69">
        <v>2011</v>
      </c>
      <c r="L42" s="70" t="s">
        <v>5</v>
      </c>
      <c r="M42" s="70"/>
      <c r="N42" s="70" t="s">
        <v>51</v>
      </c>
      <c r="O42" s="70" t="s">
        <v>3831</v>
      </c>
      <c r="P42" s="70" t="s">
        <v>3840</v>
      </c>
      <c r="Q42" s="70"/>
      <c r="R42" s="175" t="s">
        <v>3904</v>
      </c>
      <c r="S42" s="70"/>
      <c r="T42" s="70"/>
      <c r="U42" s="74" t="s">
        <v>479</v>
      </c>
      <c r="V42" s="80" t="s">
        <v>1301</v>
      </c>
      <c r="W42" s="80" t="s">
        <v>905</v>
      </c>
      <c r="X42" s="70" t="s">
        <v>1779</v>
      </c>
      <c r="Y42" s="68" t="s">
        <v>22</v>
      </c>
      <c r="Z42" s="68" t="s">
        <v>782</v>
      </c>
      <c r="AA42" s="69" t="s">
        <v>19</v>
      </c>
      <c r="AB42" s="68" t="s">
        <v>14</v>
      </c>
      <c r="AC42" s="68" t="s">
        <v>15</v>
      </c>
      <c r="AD42" s="147"/>
      <c r="AE42" s="147"/>
      <c r="AF42" s="147"/>
      <c r="AG42" s="147"/>
      <c r="AH42" s="147">
        <v>1</v>
      </c>
      <c r="AI42" s="148" t="s">
        <v>1683</v>
      </c>
      <c r="AJ42" s="147"/>
      <c r="AK42" s="156">
        <f t="shared" si="5"/>
        <v>0</v>
      </c>
      <c r="AL42" s="156"/>
      <c r="AM42" s="156"/>
      <c r="AN42" s="156"/>
      <c r="AO42" s="74" t="s">
        <v>200</v>
      </c>
    </row>
    <row r="43" spans="1:41" s="69" customFormat="1">
      <c r="A43" s="69">
        <v>42</v>
      </c>
      <c r="C43" s="69" t="s">
        <v>1851</v>
      </c>
      <c r="D43" s="70" t="s">
        <v>64</v>
      </c>
      <c r="E43" s="69" t="s">
        <v>2081</v>
      </c>
      <c r="F43" s="69" t="s">
        <v>2101</v>
      </c>
      <c r="G43" s="69" t="s">
        <v>2</v>
      </c>
      <c r="H43" s="69" t="s">
        <v>177</v>
      </c>
      <c r="I43" s="69">
        <v>2011</v>
      </c>
      <c r="L43" s="70" t="s">
        <v>5</v>
      </c>
      <c r="M43" s="70"/>
      <c r="N43" s="70" t="s">
        <v>51</v>
      </c>
      <c r="O43" s="70" t="s">
        <v>3831</v>
      </c>
      <c r="P43" s="70" t="s">
        <v>3840</v>
      </c>
      <c r="Q43" s="70"/>
      <c r="R43" s="175" t="s">
        <v>3904</v>
      </c>
      <c r="S43" s="70"/>
      <c r="T43" s="70"/>
      <c r="U43" s="74" t="s">
        <v>479</v>
      </c>
      <c r="V43" s="80" t="s">
        <v>1301</v>
      </c>
      <c r="W43" s="80" t="s">
        <v>905</v>
      </c>
      <c r="X43" s="70" t="s">
        <v>1779</v>
      </c>
      <c r="Y43" s="68" t="s">
        <v>755</v>
      </c>
      <c r="Z43" s="68" t="s">
        <v>782</v>
      </c>
      <c r="AA43" s="69" t="s">
        <v>19</v>
      </c>
      <c r="AB43" s="68" t="s">
        <v>14</v>
      </c>
      <c r="AC43" s="68" t="s">
        <v>15</v>
      </c>
      <c r="AD43" s="147"/>
      <c r="AE43" s="147"/>
      <c r="AF43" s="147"/>
      <c r="AG43" s="147"/>
      <c r="AH43" s="147">
        <v>1</v>
      </c>
      <c r="AI43" s="148" t="s">
        <v>1683</v>
      </c>
      <c r="AJ43" s="147"/>
      <c r="AK43" s="156">
        <f t="shared" si="5"/>
        <v>0</v>
      </c>
      <c r="AL43" s="156"/>
      <c r="AM43" s="156"/>
      <c r="AN43" s="156"/>
      <c r="AO43" s="74" t="s">
        <v>200</v>
      </c>
    </row>
    <row r="44" spans="1:41" s="69" customFormat="1">
      <c r="A44" s="69">
        <v>43</v>
      </c>
      <c r="C44" s="69" t="s">
        <v>1851</v>
      </c>
      <c r="D44" s="70" t="s">
        <v>65</v>
      </c>
      <c r="E44" s="69" t="s">
        <v>2081</v>
      </c>
      <c r="F44" s="69" t="s">
        <v>2102</v>
      </c>
      <c r="G44" s="69" t="s">
        <v>2</v>
      </c>
      <c r="H44" s="69" t="s">
        <v>177</v>
      </c>
      <c r="I44" s="69">
        <v>2011</v>
      </c>
      <c r="L44" s="70" t="s">
        <v>5</v>
      </c>
      <c r="M44" s="70"/>
      <c r="N44" s="70" t="s">
        <v>51</v>
      </c>
      <c r="O44" s="70" t="s">
        <v>3831</v>
      </c>
      <c r="P44" s="70" t="s">
        <v>3840</v>
      </c>
      <c r="Q44" s="70"/>
      <c r="R44" s="175" t="s">
        <v>3904</v>
      </c>
      <c r="S44" s="70"/>
      <c r="T44" s="70"/>
      <c r="U44" s="74" t="s">
        <v>479</v>
      </c>
      <c r="V44" s="80" t="s">
        <v>1301</v>
      </c>
      <c r="W44" s="80" t="s">
        <v>905</v>
      </c>
      <c r="X44" s="70" t="s">
        <v>1779</v>
      </c>
      <c r="Y44" s="68" t="s">
        <v>756</v>
      </c>
      <c r="Z44" s="68" t="s">
        <v>782</v>
      </c>
      <c r="AA44" s="69" t="s">
        <v>19</v>
      </c>
      <c r="AB44" s="68" t="s">
        <v>14</v>
      </c>
      <c r="AC44" s="68" t="s">
        <v>15</v>
      </c>
      <c r="AD44" s="147"/>
      <c r="AE44" s="147"/>
      <c r="AF44" s="147"/>
      <c r="AG44" s="147"/>
      <c r="AH44" s="147">
        <v>1</v>
      </c>
      <c r="AI44" s="148" t="s">
        <v>1683</v>
      </c>
      <c r="AJ44" s="147"/>
      <c r="AK44" s="156">
        <f t="shared" si="5"/>
        <v>0</v>
      </c>
      <c r="AL44" s="156"/>
      <c r="AM44" s="156"/>
      <c r="AN44" s="156"/>
      <c r="AO44" s="74" t="s">
        <v>200</v>
      </c>
    </row>
    <row r="45" spans="1:41">
      <c r="A45" s="85">
        <v>44</v>
      </c>
      <c r="C45" s="85" t="s">
        <v>1777</v>
      </c>
      <c r="D45" s="92" t="s">
        <v>387</v>
      </c>
      <c r="E45" s="85" t="s">
        <v>2027</v>
      </c>
      <c r="F45" s="85" t="s">
        <v>2028</v>
      </c>
      <c r="G45" s="85" t="s">
        <v>2</v>
      </c>
      <c r="H45" s="85" t="s">
        <v>177</v>
      </c>
      <c r="I45" s="85">
        <v>2011</v>
      </c>
      <c r="L45" s="89" t="s">
        <v>5</v>
      </c>
      <c r="M45" s="89"/>
      <c r="N45" s="92" t="s">
        <v>66</v>
      </c>
      <c r="O45" s="92" t="s">
        <v>3830</v>
      </c>
      <c r="P45" s="92" t="s">
        <v>3837</v>
      </c>
      <c r="Q45" s="92"/>
      <c r="R45" s="159" t="s">
        <v>3905</v>
      </c>
      <c r="S45" s="70"/>
      <c r="T45" s="92" t="s">
        <v>655</v>
      </c>
      <c r="U45" s="91" t="s">
        <v>1684</v>
      </c>
      <c r="V45" s="79" t="s">
        <v>1302</v>
      </c>
      <c r="W45" s="79" t="s">
        <v>906</v>
      </c>
      <c r="X45" s="89" t="s">
        <v>1702</v>
      </c>
      <c r="Y45" s="93" t="s">
        <v>757</v>
      </c>
      <c r="Z45" s="90" t="s">
        <v>782</v>
      </c>
      <c r="AA45" s="85" t="s">
        <v>19</v>
      </c>
      <c r="AB45" s="93" t="s">
        <v>14</v>
      </c>
      <c r="AC45" s="93">
        <v>130</v>
      </c>
      <c r="AF45" s="145">
        <v>1</v>
      </c>
      <c r="AH45" s="145">
        <v>1</v>
      </c>
      <c r="AI45" s="146" t="s">
        <v>1683</v>
      </c>
      <c r="AK45" s="88">
        <f t="shared" si="5"/>
        <v>0</v>
      </c>
      <c r="AO45" s="91" t="s">
        <v>200</v>
      </c>
    </row>
    <row r="46" spans="1:41">
      <c r="A46" s="85">
        <v>45</v>
      </c>
      <c r="C46" s="85" t="s">
        <v>1777</v>
      </c>
      <c r="D46" s="92" t="s">
        <v>67</v>
      </c>
      <c r="E46" s="85" t="s">
        <v>2027</v>
      </c>
      <c r="F46" s="85" t="s">
        <v>2029</v>
      </c>
      <c r="G46" s="85" t="s">
        <v>2</v>
      </c>
      <c r="H46" s="85" t="s">
        <v>177</v>
      </c>
      <c r="I46" s="85">
        <v>2011</v>
      </c>
      <c r="L46" s="89" t="s">
        <v>5</v>
      </c>
      <c r="M46" s="89"/>
      <c r="N46" s="92" t="s">
        <v>66</v>
      </c>
      <c r="O46" s="92" t="s">
        <v>3830</v>
      </c>
      <c r="P46" s="92" t="s">
        <v>3837</v>
      </c>
      <c r="Q46" s="92"/>
      <c r="R46" s="159" t="s">
        <v>3905</v>
      </c>
      <c r="S46" s="70"/>
      <c r="T46" s="92" t="s">
        <v>655</v>
      </c>
      <c r="U46" s="91" t="s">
        <v>1684</v>
      </c>
      <c r="V46" s="79" t="s">
        <v>1303</v>
      </c>
      <c r="W46" s="79" t="s">
        <v>907</v>
      </c>
      <c r="X46" s="89" t="s">
        <v>1702</v>
      </c>
      <c r="Y46" s="93" t="s">
        <v>757</v>
      </c>
      <c r="Z46" s="90" t="s">
        <v>782</v>
      </c>
      <c r="AA46" s="85" t="s">
        <v>19</v>
      </c>
      <c r="AB46" s="93" t="s">
        <v>14</v>
      </c>
      <c r="AC46" s="93">
        <v>130</v>
      </c>
      <c r="AH46" s="145">
        <v>1</v>
      </c>
      <c r="AI46" s="146" t="s">
        <v>1683</v>
      </c>
      <c r="AK46" s="88">
        <f t="shared" si="5"/>
        <v>0</v>
      </c>
      <c r="AO46" s="91" t="s">
        <v>200</v>
      </c>
    </row>
    <row r="47" spans="1:41">
      <c r="A47" s="85">
        <v>46</v>
      </c>
      <c r="C47" s="85" t="s">
        <v>1777</v>
      </c>
      <c r="D47" s="92" t="s">
        <v>68</v>
      </c>
      <c r="E47" s="85" t="s">
        <v>2027</v>
      </c>
      <c r="F47" s="85" t="s">
        <v>2030</v>
      </c>
      <c r="G47" s="85" t="s">
        <v>2</v>
      </c>
      <c r="H47" s="85" t="s">
        <v>177</v>
      </c>
      <c r="I47" s="85">
        <v>2011</v>
      </c>
      <c r="L47" s="89" t="s">
        <v>5</v>
      </c>
      <c r="M47" s="89"/>
      <c r="N47" s="92" t="s">
        <v>66</v>
      </c>
      <c r="O47" s="92" t="s">
        <v>3830</v>
      </c>
      <c r="P47" s="92" t="s">
        <v>3837</v>
      </c>
      <c r="Q47" s="92"/>
      <c r="R47" s="159" t="s">
        <v>3905</v>
      </c>
      <c r="S47" s="70"/>
      <c r="T47" s="92" t="s">
        <v>655</v>
      </c>
      <c r="U47" s="91" t="s">
        <v>1684</v>
      </c>
      <c r="V47" s="79" t="s">
        <v>1304</v>
      </c>
      <c r="W47" s="79" t="s">
        <v>908</v>
      </c>
      <c r="X47" s="89" t="s">
        <v>1702</v>
      </c>
      <c r="Y47" s="93" t="s">
        <v>757</v>
      </c>
      <c r="Z47" s="90" t="s">
        <v>782</v>
      </c>
      <c r="AA47" s="85" t="s">
        <v>19</v>
      </c>
      <c r="AB47" s="93" t="s">
        <v>14</v>
      </c>
      <c r="AC47" s="93">
        <v>130</v>
      </c>
      <c r="AH47" s="145">
        <v>1</v>
      </c>
      <c r="AI47" s="146" t="s">
        <v>1683</v>
      </c>
      <c r="AK47" s="88">
        <f t="shared" si="5"/>
        <v>0</v>
      </c>
      <c r="AO47" s="91" t="s">
        <v>200</v>
      </c>
    </row>
    <row r="48" spans="1:41">
      <c r="A48" s="85">
        <v>47</v>
      </c>
      <c r="C48" s="85" t="s">
        <v>1777</v>
      </c>
      <c r="D48" s="92" t="s">
        <v>3626</v>
      </c>
      <c r="E48" s="85" t="s">
        <v>2027</v>
      </c>
      <c r="F48" s="85" t="s">
        <v>2031</v>
      </c>
      <c r="G48" s="85" t="s">
        <v>2</v>
      </c>
      <c r="H48" s="85" t="s">
        <v>177</v>
      </c>
      <c r="I48" s="85">
        <v>2011</v>
      </c>
      <c r="L48" s="89" t="s">
        <v>5</v>
      </c>
      <c r="M48" s="89"/>
      <c r="N48" s="92" t="s">
        <v>66</v>
      </c>
      <c r="O48" s="92" t="s">
        <v>3830</v>
      </c>
      <c r="P48" s="92" t="s">
        <v>3837</v>
      </c>
      <c r="Q48" s="92"/>
      <c r="R48" s="159" t="s">
        <v>3905</v>
      </c>
      <c r="S48" s="70"/>
      <c r="T48" s="92" t="s">
        <v>655</v>
      </c>
      <c r="U48" s="91" t="s">
        <v>1684</v>
      </c>
      <c r="V48" s="79" t="s">
        <v>1305</v>
      </c>
      <c r="W48" s="79" t="s">
        <v>909</v>
      </c>
      <c r="X48" s="89" t="s">
        <v>1702</v>
      </c>
      <c r="Y48" s="93" t="s">
        <v>757</v>
      </c>
      <c r="Z48" s="90" t="s">
        <v>782</v>
      </c>
      <c r="AA48" s="85" t="s">
        <v>19</v>
      </c>
      <c r="AB48" s="93" t="s">
        <v>14</v>
      </c>
      <c r="AC48" s="93">
        <v>130</v>
      </c>
      <c r="AH48" s="145">
        <v>1</v>
      </c>
      <c r="AI48" s="146" t="s">
        <v>1683</v>
      </c>
      <c r="AK48" s="88">
        <f t="shared" si="5"/>
        <v>0</v>
      </c>
      <c r="AO48" s="91" t="s">
        <v>200</v>
      </c>
    </row>
    <row r="49" spans="1:41">
      <c r="A49" s="85">
        <v>48</v>
      </c>
      <c r="C49" s="85" t="s">
        <v>1777</v>
      </c>
      <c r="D49" s="92" t="s">
        <v>69</v>
      </c>
      <c r="E49" s="85" t="s">
        <v>2027</v>
      </c>
      <c r="F49" s="85" t="s">
        <v>2032</v>
      </c>
      <c r="G49" s="85" t="s">
        <v>2</v>
      </c>
      <c r="H49" s="85" t="s">
        <v>177</v>
      </c>
      <c r="I49" s="85">
        <v>2011</v>
      </c>
      <c r="L49" s="89" t="s">
        <v>5</v>
      </c>
      <c r="M49" s="89"/>
      <c r="N49" s="92" t="s">
        <v>66</v>
      </c>
      <c r="O49" s="92" t="s">
        <v>3830</v>
      </c>
      <c r="P49" s="92" t="s">
        <v>3837</v>
      </c>
      <c r="Q49" s="92"/>
      <c r="R49" s="159" t="s">
        <v>3905</v>
      </c>
      <c r="S49" s="70"/>
      <c r="T49" s="92" t="s">
        <v>655</v>
      </c>
      <c r="U49" s="91" t="s">
        <v>1684</v>
      </c>
      <c r="V49" s="79" t="s">
        <v>1306</v>
      </c>
      <c r="W49" s="79" t="s">
        <v>910</v>
      </c>
      <c r="X49" s="89" t="s">
        <v>1702</v>
      </c>
      <c r="Y49" s="93" t="s">
        <v>757</v>
      </c>
      <c r="Z49" s="90" t="s">
        <v>782</v>
      </c>
      <c r="AA49" s="85" t="s">
        <v>19</v>
      </c>
      <c r="AB49" s="93" t="s">
        <v>14</v>
      </c>
      <c r="AC49" s="93">
        <v>130</v>
      </c>
      <c r="AH49" s="145">
        <v>1</v>
      </c>
      <c r="AI49" s="146" t="s">
        <v>1683</v>
      </c>
      <c r="AK49" s="88">
        <f t="shared" si="5"/>
        <v>0</v>
      </c>
      <c r="AO49" s="91" t="s">
        <v>200</v>
      </c>
    </row>
    <row r="50" spans="1:41">
      <c r="A50" s="85">
        <v>49</v>
      </c>
      <c r="C50" s="85" t="s">
        <v>1777</v>
      </c>
      <c r="D50" s="92" t="s">
        <v>70</v>
      </c>
      <c r="E50" s="85" t="s">
        <v>2027</v>
      </c>
      <c r="F50" s="85" t="s">
        <v>2033</v>
      </c>
      <c r="G50" s="85" t="s">
        <v>2</v>
      </c>
      <c r="H50" s="85" t="s">
        <v>177</v>
      </c>
      <c r="I50" s="85">
        <v>2011</v>
      </c>
      <c r="L50" s="89" t="s">
        <v>5</v>
      </c>
      <c r="M50" s="89"/>
      <c r="N50" s="92" t="s">
        <v>66</v>
      </c>
      <c r="O50" s="92" t="s">
        <v>3830</v>
      </c>
      <c r="P50" s="92" t="s">
        <v>3837</v>
      </c>
      <c r="Q50" s="92"/>
      <c r="R50" s="159" t="s">
        <v>3905</v>
      </c>
      <c r="S50" s="70"/>
      <c r="T50" s="92" t="s">
        <v>655</v>
      </c>
      <c r="U50" s="91" t="s">
        <v>1684</v>
      </c>
      <c r="V50" s="79" t="s">
        <v>1307</v>
      </c>
      <c r="W50" s="79" t="s">
        <v>911</v>
      </c>
      <c r="X50" s="89" t="s">
        <v>1702</v>
      </c>
      <c r="Y50" s="93" t="s">
        <v>757</v>
      </c>
      <c r="Z50" s="90" t="s">
        <v>782</v>
      </c>
      <c r="AA50" s="85" t="s">
        <v>19</v>
      </c>
      <c r="AB50" s="93" t="s">
        <v>14</v>
      </c>
      <c r="AC50" s="93">
        <v>130</v>
      </c>
      <c r="AH50" s="145">
        <v>1</v>
      </c>
      <c r="AI50" s="146" t="s">
        <v>1683</v>
      </c>
      <c r="AK50" s="88">
        <f t="shared" si="5"/>
        <v>0</v>
      </c>
      <c r="AO50" s="91" t="s">
        <v>200</v>
      </c>
    </row>
    <row r="51" spans="1:41">
      <c r="A51" s="85">
        <v>50</v>
      </c>
      <c r="C51" s="85" t="s">
        <v>1777</v>
      </c>
      <c r="D51" s="92" t="s">
        <v>71</v>
      </c>
      <c r="E51" s="85" t="s">
        <v>2027</v>
      </c>
      <c r="F51" s="85" t="s">
        <v>2034</v>
      </c>
      <c r="G51" s="85" t="s">
        <v>2</v>
      </c>
      <c r="H51" s="85" t="s">
        <v>177</v>
      </c>
      <c r="I51" s="85">
        <v>2011</v>
      </c>
      <c r="L51" s="89" t="s">
        <v>5</v>
      </c>
      <c r="M51" s="89"/>
      <c r="N51" s="92" t="s">
        <v>66</v>
      </c>
      <c r="O51" s="92" t="s">
        <v>3830</v>
      </c>
      <c r="P51" s="92" t="s">
        <v>3837</v>
      </c>
      <c r="Q51" s="92"/>
      <c r="R51" s="159" t="s">
        <v>3905</v>
      </c>
      <c r="S51" s="70"/>
      <c r="T51" s="92" t="s">
        <v>655</v>
      </c>
      <c r="U51" s="91" t="s">
        <v>1684</v>
      </c>
      <c r="V51" s="79" t="s">
        <v>1308</v>
      </c>
      <c r="W51" s="79" t="s">
        <v>912</v>
      </c>
      <c r="X51" s="89" t="s">
        <v>1702</v>
      </c>
      <c r="Y51" s="93" t="s">
        <v>757</v>
      </c>
      <c r="Z51" s="90" t="s">
        <v>782</v>
      </c>
      <c r="AA51" s="85" t="s">
        <v>19</v>
      </c>
      <c r="AB51" s="93" t="s">
        <v>14</v>
      </c>
      <c r="AC51" s="93">
        <v>130</v>
      </c>
      <c r="AH51" s="145">
        <v>1</v>
      </c>
      <c r="AI51" s="146" t="s">
        <v>1683</v>
      </c>
      <c r="AK51" s="88">
        <f t="shared" si="5"/>
        <v>0</v>
      </c>
      <c r="AO51" s="91" t="s">
        <v>200</v>
      </c>
    </row>
    <row r="52" spans="1:41">
      <c r="A52" s="85">
        <v>51</v>
      </c>
      <c r="C52" s="85" t="s">
        <v>1777</v>
      </c>
      <c r="D52" s="92" t="s">
        <v>72</v>
      </c>
      <c r="E52" s="85" t="s">
        <v>2027</v>
      </c>
      <c r="F52" s="85" t="s">
        <v>2035</v>
      </c>
      <c r="G52" s="85" t="s">
        <v>2</v>
      </c>
      <c r="H52" s="85" t="s">
        <v>177</v>
      </c>
      <c r="I52" s="85">
        <v>2011</v>
      </c>
      <c r="L52" s="89" t="s">
        <v>5</v>
      </c>
      <c r="M52" s="89"/>
      <c r="N52" s="92" t="s">
        <v>66</v>
      </c>
      <c r="O52" s="92" t="s">
        <v>3830</v>
      </c>
      <c r="P52" s="92" t="s">
        <v>3837</v>
      </c>
      <c r="Q52" s="92"/>
      <c r="R52" s="159" t="s">
        <v>3905</v>
      </c>
      <c r="S52" s="70"/>
      <c r="T52" s="92" t="s">
        <v>655</v>
      </c>
      <c r="U52" s="91" t="s">
        <v>1684</v>
      </c>
      <c r="V52" s="79" t="s">
        <v>1309</v>
      </c>
      <c r="W52" s="79" t="s">
        <v>913</v>
      </c>
      <c r="X52" s="89" t="s">
        <v>1702</v>
      </c>
      <c r="Y52" s="93" t="s">
        <v>757</v>
      </c>
      <c r="Z52" s="90" t="s">
        <v>782</v>
      </c>
      <c r="AA52" s="85" t="s">
        <v>19</v>
      </c>
      <c r="AB52" s="93" t="s">
        <v>14</v>
      </c>
      <c r="AC52" s="93">
        <v>130</v>
      </c>
      <c r="AH52" s="145">
        <v>1</v>
      </c>
      <c r="AI52" s="146" t="s">
        <v>1683</v>
      </c>
      <c r="AK52" s="88">
        <f t="shared" si="5"/>
        <v>0</v>
      </c>
      <c r="AO52" s="91" t="s">
        <v>200</v>
      </c>
    </row>
    <row r="53" spans="1:41">
      <c r="A53" s="85">
        <v>52</v>
      </c>
      <c r="C53" s="85" t="s">
        <v>1777</v>
      </c>
      <c r="D53" s="92" t="s">
        <v>73</v>
      </c>
      <c r="E53" s="85" t="s">
        <v>2027</v>
      </c>
      <c r="F53" s="85" t="s">
        <v>2036</v>
      </c>
      <c r="G53" s="85" t="s">
        <v>2</v>
      </c>
      <c r="H53" s="85" t="s">
        <v>177</v>
      </c>
      <c r="I53" s="85">
        <v>2011</v>
      </c>
      <c r="L53" s="89" t="s">
        <v>5</v>
      </c>
      <c r="M53" s="89"/>
      <c r="N53" s="92" t="s">
        <v>66</v>
      </c>
      <c r="O53" s="92" t="s">
        <v>3830</v>
      </c>
      <c r="P53" s="92" t="s">
        <v>3837</v>
      </c>
      <c r="Q53" s="92"/>
      <c r="R53" s="159" t="s">
        <v>3905</v>
      </c>
      <c r="S53" s="70"/>
      <c r="T53" s="92" t="s">
        <v>655</v>
      </c>
      <c r="U53" s="91" t="s">
        <v>1684</v>
      </c>
      <c r="V53" s="79" t="s">
        <v>1310</v>
      </c>
      <c r="W53" s="79" t="s">
        <v>914</v>
      </c>
      <c r="X53" s="89" t="s">
        <v>1702</v>
      </c>
      <c r="Y53" s="93" t="s">
        <v>757</v>
      </c>
      <c r="Z53" s="90" t="s">
        <v>782</v>
      </c>
      <c r="AA53" s="85" t="s">
        <v>19</v>
      </c>
      <c r="AB53" s="93" t="s">
        <v>14</v>
      </c>
      <c r="AC53" s="93">
        <v>130</v>
      </c>
      <c r="AH53" s="145">
        <v>1</v>
      </c>
      <c r="AI53" s="146" t="s">
        <v>1683</v>
      </c>
      <c r="AK53" s="88">
        <f t="shared" si="5"/>
        <v>0</v>
      </c>
      <c r="AO53" s="91" t="s">
        <v>200</v>
      </c>
    </row>
    <row r="54" spans="1:41">
      <c r="A54" s="85">
        <v>53</v>
      </c>
      <c r="C54" s="85" t="s">
        <v>1777</v>
      </c>
      <c r="D54" s="92" t="s">
        <v>74</v>
      </c>
      <c r="E54" s="85" t="s">
        <v>2027</v>
      </c>
      <c r="F54" s="85" t="s">
        <v>2037</v>
      </c>
      <c r="G54" s="85" t="s">
        <v>2</v>
      </c>
      <c r="H54" s="85" t="s">
        <v>177</v>
      </c>
      <c r="I54" s="85">
        <v>2011</v>
      </c>
      <c r="L54" s="89" t="s">
        <v>5</v>
      </c>
      <c r="M54" s="89"/>
      <c r="N54" s="92" t="s">
        <v>66</v>
      </c>
      <c r="O54" s="92" t="s">
        <v>3830</v>
      </c>
      <c r="P54" s="92" t="s">
        <v>3837</v>
      </c>
      <c r="Q54" s="92"/>
      <c r="R54" s="159" t="s">
        <v>3905</v>
      </c>
      <c r="S54" s="70"/>
      <c r="T54" s="92" t="s">
        <v>655</v>
      </c>
      <c r="U54" s="91" t="s">
        <v>1684</v>
      </c>
      <c r="V54" s="79" t="s">
        <v>1311</v>
      </c>
      <c r="W54" s="79" t="s">
        <v>915</v>
      </c>
      <c r="X54" s="89" t="s">
        <v>1702</v>
      </c>
      <c r="Y54" s="93" t="s">
        <v>218</v>
      </c>
      <c r="Z54" s="90" t="s">
        <v>782</v>
      </c>
      <c r="AA54" s="85" t="s">
        <v>19</v>
      </c>
      <c r="AB54" s="93" t="s">
        <v>14</v>
      </c>
      <c r="AC54" s="93">
        <v>130</v>
      </c>
      <c r="AH54" s="145">
        <v>1</v>
      </c>
      <c r="AI54" s="146" t="s">
        <v>1683</v>
      </c>
      <c r="AK54" s="88">
        <f t="shared" si="5"/>
        <v>0</v>
      </c>
      <c r="AO54" s="91" t="s">
        <v>200</v>
      </c>
    </row>
    <row r="55" spans="1:41">
      <c r="A55" s="85">
        <v>54</v>
      </c>
      <c r="C55" s="85" t="s">
        <v>1777</v>
      </c>
      <c r="D55" s="92" t="s">
        <v>75</v>
      </c>
      <c r="E55" s="85" t="s">
        <v>2027</v>
      </c>
      <c r="F55" s="85" t="s">
        <v>2038</v>
      </c>
      <c r="G55" s="85" t="s">
        <v>2</v>
      </c>
      <c r="H55" s="85" t="s">
        <v>177</v>
      </c>
      <c r="I55" s="85">
        <v>2011</v>
      </c>
      <c r="L55" s="89" t="s">
        <v>5</v>
      </c>
      <c r="M55" s="89"/>
      <c r="N55" s="92" t="s">
        <v>66</v>
      </c>
      <c r="O55" s="92" t="s">
        <v>3830</v>
      </c>
      <c r="P55" s="92" t="s">
        <v>3837</v>
      </c>
      <c r="Q55" s="92"/>
      <c r="R55" s="159" t="s">
        <v>3905</v>
      </c>
      <c r="S55" s="70"/>
      <c r="T55" s="92" t="s">
        <v>655</v>
      </c>
      <c r="U55" s="91" t="s">
        <v>1684</v>
      </c>
      <c r="V55" s="79" t="s">
        <v>1312</v>
      </c>
      <c r="W55" s="79" t="s">
        <v>916</v>
      </c>
      <c r="X55" s="89" t="s">
        <v>1702</v>
      </c>
      <c r="Y55" s="93" t="s">
        <v>218</v>
      </c>
      <c r="Z55" s="90" t="s">
        <v>782</v>
      </c>
      <c r="AA55" s="85" t="s">
        <v>19</v>
      </c>
      <c r="AB55" s="93" t="s">
        <v>14</v>
      </c>
      <c r="AC55" s="93">
        <v>130</v>
      </c>
      <c r="AH55" s="145">
        <v>1</v>
      </c>
      <c r="AI55" s="146" t="s">
        <v>1683</v>
      </c>
      <c r="AK55" s="88">
        <f t="shared" si="5"/>
        <v>0</v>
      </c>
      <c r="AO55" s="91" t="s">
        <v>200</v>
      </c>
    </row>
    <row r="56" spans="1:41">
      <c r="A56" s="85">
        <v>55</v>
      </c>
      <c r="C56" s="85" t="s">
        <v>1777</v>
      </c>
      <c r="D56" s="92" t="s">
        <v>76</v>
      </c>
      <c r="E56" s="85" t="s">
        <v>2027</v>
      </c>
      <c r="F56" s="85" t="s">
        <v>2039</v>
      </c>
      <c r="G56" s="85" t="s">
        <v>2</v>
      </c>
      <c r="H56" s="85" t="s">
        <v>177</v>
      </c>
      <c r="I56" s="85">
        <v>2011</v>
      </c>
      <c r="L56" s="89" t="s">
        <v>5</v>
      </c>
      <c r="M56" s="89"/>
      <c r="N56" s="92" t="s">
        <v>66</v>
      </c>
      <c r="O56" s="92" t="s">
        <v>3830</v>
      </c>
      <c r="P56" s="92" t="s">
        <v>3837</v>
      </c>
      <c r="Q56" s="92"/>
      <c r="R56" s="159" t="s">
        <v>3905</v>
      </c>
      <c r="S56" s="70"/>
      <c r="T56" s="92" t="s">
        <v>655</v>
      </c>
      <c r="U56" s="91" t="s">
        <v>1684</v>
      </c>
      <c r="V56" s="79" t="s">
        <v>1313</v>
      </c>
      <c r="W56" s="79" t="s">
        <v>917</v>
      </c>
      <c r="X56" s="89" t="s">
        <v>1702</v>
      </c>
      <c r="Y56" s="93" t="s">
        <v>757</v>
      </c>
      <c r="Z56" s="90" t="s">
        <v>782</v>
      </c>
      <c r="AA56" s="85" t="s">
        <v>19</v>
      </c>
      <c r="AB56" s="93" t="s">
        <v>14</v>
      </c>
      <c r="AC56" s="93">
        <v>130</v>
      </c>
      <c r="AH56" s="145">
        <v>1</v>
      </c>
      <c r="AI56" s="146" t="s">
        <v>1683</v>
      </c>
      <c r="AK56" s="88">
        <f t="shared" si="5"/>
        <v>0</v>
      </c>
      <c r="AO56" s="91" t="s">
        <v>200</v>
      </c>
    </row>
    <row r="57" spans="1:41">
      <c r="A57" s="85">
        <v>56</v>
      </c>
      <c r="C57" s="85" t="s">
        <v>1777</v>
      </c>
      <c r="D57" s="92" t="s">
        <v>77</v>
      </c>
      <c r="E57" s="85" t="s">
        <v>2027</v>
      </c>
      <c r="F57" s="85" t="s">
        <v>2040</v>
      </c>
      <c r="G57" s="85" t="s">
        <v>2</v>
      </c>
      <c r="H57" s="85" t="s">
        <v>177</v>
      </c>
      <c r="I57" s="85">
        <v>2011</v>
      </c>
      <c r="L57" s="89" t="s">
        <v>5</v>
      </c>
      <c r="M57" s="89"/>
      <c r="N57" s="92" t="s">
        <v>66</v>
      </c>
      <c r="O57" s="92" t="s">
        <v>3830</v>
      </c>
      <c r="P57" s="92" t="s">
        <v>3837</v>
      </c>
      <c r="Q57" s="92"/>
      <c r="R57" s="159" t="s">
        <v>3905</v>
      </c>
      <c r="S57" s="70"/>
      <c r="T57" s="92" t="s">
        <v>655</v>
      </c>
      <c r="U57" s="91" t="s">
        <v>1684</v>
      </c>
      <c r="V57" s="79" t="s">
        <v>1314</v>
      </c>
      <c r="W57" s="79" t="s">
        <v>918</v>
      </c>
      <c r="X57" s="89" t="s">
        <v>1702</v>
      </c>
      <c r="Y57" s="93" t="s">
        <v>757</v>
      </c>
      <c r="Z57" s="90" t="s">
        <v>782</v>
      </c>
      <c r="AA57" s="85" t="s">
        <v>19</v>
      </c>
      <c r="AB57" s="93" t="s">
        <v>14</v>
      </c>
      <c r="AC57" s="93">
        <v>130</v>
      </c>
      <c r="AH57" s="145">
        <v>1</v>
      </c>
      <c r="AI57" s="146" t="s">
        <v>1683</v>
      </c>
      <c r="AK57" s="88">
        <f t="shared" si="5"/>
        <v>0</v>
      </c>
      <c r="AO57" s="91" t="s">
        <v>200</v>
      </c>
    </row>
    <row r="58" spans="1:41">
      <c r="A58" s="85">
        <v>57</v>
      </c>
      <c r="C58" s="85" t="s">
        <v>1777</v>
      </c>
      <c r="D58" s="92" t="s">
        <v>78</v>
      </c>
      <c r="E58" s="85" t="s">
        <v>2027</v>
      </c>
      <c r="F58" s="85" t="s">
        <v>2041</v>
      </c>
      <c r="G58" s="85" t="s">
        <v>2</v>
      </c>
      <c r="H58" s="85" t="s">
        <v>177</v>
      </c>
      <c r="I58" s="85">
        <v>2011</v>
      </c>
      <c r="L58" s="89" t="s">
        <v>5</v>
      </c>
      <c r="M58" s="89"/>
      <c r="N58" s="92" t="s">
        <v>66</v>
      </c>
      <c r="O58" s="92" t="s">
        <v>3830</v>
      </c>
      <c r="P58" s="92" t="s">
        <v>3837</v>
      </c>
      <c r="Q58" s="92"/>
      <c r="R58" s="159" t="s">
        <v>3905</v>
      </c>
      <c r="S58" s="70"/>
      <c r="T58" s="92" t="s">
        <v>655</v>
      </c>
      <c r="U58" s="91" t="s">
        <v>1684</v>
      </c>
      <c r="V58" s="79" t="s">
        <v>1315</v>
      </c>
      <c r="W58" s="79" t="s">
        <v>919</v>
      </c>
      <c r="X58" s="89" t="s">
        <v>1702</v>
      </c>
      <c r="Y58" s="93" t="s">
        <v>757</v>
      </c>
      <c r="Z58" s="90" t="s">
        <v>782</v>
      </c>
      <c r="AA58" s="85" t="s">
        <v>19</v>
      </c>
      <c r="AB58" s="93" t="s">
        <v>14</v>
      </c>
      <c r="AC58" s="93">
        <v>130</v>
      </c>
      <c r="AH58" s="145">
        <v>1</v>
      </c>
      <c r="AI58" s="146" t="s">
        <v>1683</v>
      </c>
      <c r="AK58" s="88">
        <f t="shared" si="5"/>
        <v>0</v>
      </c>
      <c r="AO58" s="91" t="s">
        <v>200</v>
      </c>
    </row>
    <row r="59" spans="1:41">
      <c r="A59" s="85">
        <v>58</v>
      </c>
      <c r="C59" s="85" t="s">
        <v>1777</v>
      </c>
      <c r="D59" s="92" t="s">
        <v>79</v>
      </c>
      <c r="E59" s="85" t="s">
        <v>2027</v>
      </c>
      <c r="F59" s="85" t="s">
        <v>2042</v>
      </c>
      <c r="G59" s="85" t="s">
        <v>2</v>
      </c>
      <c r="H59" s="85" t="s">
        <v>177</v>
      </c>
      <c r="I59" s="85">
        <v>2011</v>
      </c>
      <c r="L59" s="89" t="s">
        <v>5</v>
      </c>
      <c r="M59" s="89"/>
      <c r="N59" s="92" t="s">
        <v>66</v>
      </c>
      <c r="O59" s="92" t="s">
        <v>3830</v>
      </c>
      <c r="P59" s="92" t="s">
        <v>3837</v>
      </c>
      <c r="Q59" s="92"/>
      <c r="R59" s="159" t="s">
        <v>3905</v>
      </c>
      <c r="S59" s="70"/>
      <c r="T59" s="92" t="s">
        <v>655</v>
      </c>
      <c r="U59" s="91" t="s">
        <v>1684</v>
      </c>
      <c r="V59" s="79" t="s">
        <v>1316</v>
      </c>
      <c r="W59" s="79" t="s">
        <v>920</v>
      </c>
      <c r="X59" s="89" t="s">
        <v>1702</v>
      </c>
      <c r="Y59" s="93" t="s">
        <v>757</v>
      </c>
      <c r="Z59" s="90" t="s">
        <v>782</v>
      </c>
      <c r="AA59" s="85" t="s">
        <v>19</v>
      </c>
      <c r="AB59" s="93" t="s">
        <v>14</v>
      </c>
      <c r="AC59" s="93">
        <v>130</v>
      </c>
      <c r="AH59" s="145">
        <v>1</v>
      </c>
      <c r="AI59" s="146" t="s">
        <v>1683</v>
      </c>
      <c r="AK59" s="88">
        <f t="shared" si="5"/>
        <v>0</v>
      </c>
      <c r="AO59" s="91" t="s">
        <v>200</v>
      </c>
    </row>
    <row r="60" spans="1:41">
      <c r="A60" s="85">
        <v>59</v>
      </c>
      <c r="C60" s="85" t="s">
        <v>1777</v>
      </c>
      <c r="D60" s="92" t="s">
        <v>80</v>
      </c>
      <c r="E60" s="85" t="s">
        <v>2027</v>
      </c>
      <c r="F60" s="85" t="s">
        <v>2043</v>
      </c>
      <c r="G60" s="85" t="s">
        <v>2</v>
      </c>
      <c r="H60" s="85" t="s">
        <v>177</v>
      </c>
      <c r="I60" s="85">
        <v>2011</v>
      </c>
      <c r="L60" s="89" t="s">
        <v>5</v>
      </c>
      <c r="M60" s="89"/>
      <c r="N60" s="92" t="s">
        <v>66</v>
      </c>
      <c r="O60" s="92" t="s">
        <v>3830</v>
      </c>
      <c r="P60" s="92" t="s">
        <v>3837</v>
      </c>
      <c r="Q60" s="92"/>
      <c r="R60" s="159" t="s">
        <v>3905</v>
      </c>
      <c r="S60" s="70"/>
      <c r="T60" s="92" t="s">
        <v>655</v>
      </c>
      <c r="U60" s="91" t="s">
        <v>1684</v>
      </c>
      <c r="V60" s="79" t="s">
        <v>1317</v>
      </c>
      <c r="W60" s="79" t="s">
        <v>921</v>
      </c>
      <c r="X60" s="89" t="s">
        <v>1702</v>
      </c>
      <c r="Y60" s="93" t="s">
        <v>757</v>
      </c>
      <c r="Z60" s="90" t="s">
        <v>782</v>
      </c>
      <c r="AA60" s="85" t="s">
        <v>19</v>
      </c>
      <c r="AB60" s="93" t="s">
        <v>14</v>
      </c>
      <c r="AC60" s="93">
        <v>130</v>
      </c>
      <c r="AH60" s="145">
        <v>1</v>
      </c>
      <c r="AI60" s="146" t="s">
        <v>1683</v>
      </c>
      <c r="AK60" s="88">
        <f t="shared" si="5"/>
        <v>0</v>
      </c>
      <c r="AO60" s="91" t="s">
        <v>200</v>
      </c>
    </row>
    <row r="61" spans="1:41">
      <c r="A61" s="85">
        <v>60</v>
      </c>
      <c r="C61" s="85" t="s">
        <v>1777</v>
      </c>
      <c r="D61" s="92" t="s">
        <v>81</v>
      </c>
      <c r="E61" s="85" t="s">
        <v>2027</v>
      </c>
      <c r="F61" s="85" t="s">
        <v>2044</v>
      </c>
      <c r="G61" s="85" t="s">
        <v>2</v>
      </c>
      <c r="H61" s="85" t="s">
        <v>177</v>
      </c>
      <c r="I61" s="85">
        <v>2011</v>
      </c>
      <c r="L61" s="89" t="s">
        <v>5</v>
      </c>
      <c r="M61" s="89"/>
      <c r="N61" s="92" t="s">
        <v>66</v>
      </c>
      <c r="O61" s="92" t="s">
        <v>3830</v>
      </c>
      <c r="P61" s="92" t="s">
        <v>3837</v>
      </c>
      <c r="Q61" s="92"/>
      <c r="R61" s="159" t="s">
        <v>3905</v>
      </c>
      <c r="S61" s="70"/>
      <c r="T61" s="92" t="s">
        <v>655</v>
      </c>
      <c r="U61" s="91" t="s">
        <v>1684</v>
      </c>
      <c r="V61" s="79" t="s">
        <v>1318</v>
      </c>
      <c r="W61" s="79" t="s">
        <v>922</v>
      </c>
      <c r="X61" s="89" t="s">
        <v>1702</v>
      </c>
      <c r="Y61" s="93" t="s">
        <v>757</v>
      </c>
      <c r="Z61" s="90" t="s">
        <v>782</v>
      </c>
      <c r="AA61" s="85" t="s">
        <v>19</v>
      </c>
      <c r="AB61" s="93" t="s">
        <v>14</v>
      </c>
      <c r="AC61" s="93">
        <v>130</v>
      </c>
      <c r="AH61" s="145">
        <v>1</v>
      </c>
      <c r="AI61" s="146" t="s">
        <v>1683</v>
      </c>
      <c r="AK61" s="88">
        <f t="shared" si="5"/>
        <v>0</v>
      </c>
      <c r="AO61" s="91" t="s">
        <v>200</v>
      </c>
    </row>
    <row r="62" spans="1:41">
      <c r="A62" s="85">
        <v>61</v>
      </c>
      <c r="C62" s="85" t="s">
        <v>1777</v>
      </c>
      <c r="D62" s="92" t="s">
        <v>82</v>
      </c>
      <c r="E62" s="85" t="s">
        <v>2027</v>
      </c>
      <c r="F62" s="85" t="s">
        <v>2045</v>
      </c>
      <c r="G62" s="85" t="s">
        <v>2</v>
      </c>
      <c r="H62" s="85" t="s">
        <v>177</v>
      </c>
      <c r="I62" s="85">
        <v>2011</v>
      </c>
      <c r="L62" s="89" t="s">
        <v>5</v>
      </c>
      <c r="M62" s="89"/>
      <c r="N62" s="92" t="s">
        <v>66</v>
      </c>
      <c r="O62" s="92" t="s">
        <v>3830</v>
      </c>
      <c r="P62" s="92" t="s">
        <v>3837</v>
      </c>
      <c r="Q62" s="92"/>
      <c r="R62" s="159" t="s">
        <v>3905</v>
      </c>
      <c r="S62" s="70"/>
      <c r="T62" s="92" t="s">
        <v>655</v>
      </c>
      <c r="U62" s="91" t="s">
        <v>1684</v>
      </c>
      <c r="V62" s="79" t="s">
        <v>1319</v>
      </c>
      <c r="W62" s="79" t="s">
        <v>923</v>
      </c>
      <c r="X62" s="89" t="s">
        <v>1702</v>
      </c>
      <c r="Y62" s="93" t="s">
        <v>757</v>
      </c>
      <c r="Z62" s="90" t="s">
        <v>782</v>
      </c>
      <c r="AA62" s="85" t="s">
        <v>19</v>
      </c>
      <c r="AB62" s="93" t="s">
        <v>14</v>
      </c>
      <c r="AC62" s="93">
        <v>130</v>
      </c>
      <c r="AH62" s="145">
        <v>1</v>
      </c>
      <c r="AI62" s="146" t="s">
        <v>1683</v>
      </c>
      <c r="AK62" s="88">
        <f t="shared" si="5"/>
        <v>0</v>
      </c>
      <c r="AO62" s="91" t="s">
        <v>200</v>
      </c>
    </row>
    <row r="63" spans="1:41">
      <c r="A63" s="85">
        <v>62</v>
      </c>
      <c r="C63" s="85" t="s">
        <v>1777</v>
      </c>
      <c r="D63" s="92" t="s">
        <v>83</v>
      </c>
      <c r="E63" s="85" t="s">
        <v>2027</v>
      </c>
      <c r="F63" s="85" t="s">
        <v>2046</v>
      </c>
      <c r="G63" s="85" t="s">
        <v>2</v>
      </c>
      <c r="H63" s="85" t="s">
        <v>177</v>
      </c>
      <c r="I63" s="85">
        <v>2011</v>
      </c>
      <c r="L63" s="89" t="s">
        <v>5</v>
      </c>
      <c r="M63" s="89"/>
      <c r="N63" s="92" t="s">
        <v>66</v>
      </c>
      <c r="O63" s="92" t="s">
        <v>3830</v>
      </c>
      <c r="P63" s="92" t="s">
        <v>3837</v>
      </c>
      <c r="Q63" s="92"/>
      <c r="R63" s="159" t="s">
        <v>3905</v>
      </c>
      <c r="S63" s="70"/>
      <c r="T63" s="92" t="s">
        <v>655</v>
      </c>
      <c r="U63" s="91" t="s">
        <v>1684</v>
      </c>
      <c r="V63" s="79" t="s">
        <v>1320</v>
      </c>
      <c r="W63" s="79" t="s">
        <v>924</v>
      </c>
      <c r="X63" s="89" t="s">
        <v>1702</v>
      </c>
      <c r="Y63" s="93" t="s">
        <v>757</v>
      </c>
      <c r="Z63" s="90" t="s">
        <v>782</v>
      </c>
      <c r="AA63" s="85" t="s">
        <v>19</v>
      </c>
      <c r="AB63" s="93" t="s">
        <v>14</v>
      </c>
      <c r="AC63" s="93">
        <v>130</v>
      </c>
      <c r="AH63" s="145">
        <v>1</v>
      </c>
      <c r="AI63" s="146" t="s">
        <v>1683</v>
      </c>
      <c r="AK63" s="88">
        <f t="shared" si="5"/>
        <v>0</v>
      </c>
      <c r="AO63" s="91" t="s">
        <v>200</v>
      </c>
    </row>
    <row r="64" spans="1:41">
      <c r="A64" s="85">
        <v>63</v>
      </c>
      <c r="C64" s="85" t="s">
        <v>1777</v>
      </c>
      <c r="D64" s="92" t="s">
        <v>84</v>
      </c>
      <c r="E64" s="85" t="s">
        <v>2027</v>
      </c>
      <c r="F64" s="85" t="s">
        <v>2047</v>
      </c>
      <c r="G64" s="85" t="s">
        <v>2</v>
      </c>
      <c r="H64" s="85" t="s">
        <v>177</v>
      </c>
      <c r="I64" s="85">
        <v>2011</v>
      </c>
      <c r="L64" s="89" t="s">
        <v>5</v>
      </c>
      <c r="M64" s="89"/>
      <c r="N64" s="92" t="s">
        <v>66</v>
      </c>
      <c r="O64" s="92" t="s">
        <v>3830</v>
      </c>
      <c r="P64" s="92" t="s">
        <v>3837</v>
      </c>
      <c r="Q64" s="92"/>
      <c r="R64" s="159" t="s">
        <v>3905</v>
      </c>
      <c r="S64" s="70"/>
      <c r="T64" s="92" t="s">
        <v>655</v>
      </c>
      <c r="U64" s="91" t="s">
        <v>1684</v>
      </c>
      <c r="V64" s="79" t="s">
        <v>1321</v>
      </c>
      <c r="W64" s="79" t="s">
        <v>925</v>
      </c>
      <c r="X64" s="89" t="s">
        <v>1702</v>
      </c>
      <c r="Y64" s="93" t="s">
        <v>757</v>
      </c>
      <c r="Z64" s="90" t="s">
        <v>782</v>
      </c>
      <c r="AA64" s="85" t="s">
        <v>19</v>
      </c>
      <c r="AB64" s="93" t="s">
        <v>14</v>
      </c>
      <c r="AC64" s="93">
        <v>130</v>
      </c>
      <c r="AH64" s="145">
        <v>1</v>
      </c>
      <c r="AI64" s="146" t="s">
        <v>1683</v>
      </c>
      <c r="AK64" s="88">
        <f t="shared" si="5"/>
        <v>0</v>
      </c>
      <c r="AO64" s="91" t="s">
        <v>200</v>
      </c>
    </row>
    <row r="65" spans="1:41">
      <c r="A65" s="85">
        <v>64</v>
      </c>
      <c r="C65" s="85" t="s">
        <v>1777</v>
      </c>
      <c r="D65" s="92" t="s">
        <v>85</v>
      </c>
      <c r="E65" s="85" t="s">
        <v>2027</v>
      </c>
      <c r="F65" s="85" t="s">
        <v>2048</v>
      </c>
      <c r="G65" s="85" t="s">
        <v>2</v>
      </c>
      <c r="H65" s="85" t="s">
        <v>177</v>
      </c>
      <c r="I65" s="85">
        <v>2011</v>
      </c>
      <c r="L65" s="89" t="s">
        <v>5</v>
      </c>
      <c r="M65" s="89"/>
      <c r="N65" s="92" t="s">
        <v>66</v>
      </c>
      <c r="O65" s="92" t="s">
        <v>3830</v>
      </c>
      <c r="P65" s="92" t="s">
        <v>3837</v>
      </c>
      <c r="Q65" s="92"/>
      <c r="R65" s="159" t="s">
        <v>3905</v>
      </c>
      <c r="S65" s="70"/>
      <c r="T65" s="92" t="s">
        <v>655</v>
      </c>
      <c r="U65" s="91" t="s">
        <v>1684</v>
      </c>
      <c r="V65" s="79" t="s">
        <v>1322</v>
      </c>
      <c r="W65" s="79" t="s">
        <v>910</v>
      </c>
      <c r="X65" s="89" t="s">
        <v>1702</v>
      </c>
      <c r="Y65" s="93" t="s">
        <v>757</v>
      </c>
      <c r="Z65" s="90" t="s">
        <v>782</v>
      </c>
      <c r="AA65" s="85" t="s">
        <v>19</v>
      </c>
      <c r="AB65" s="93" t="s">
        <v>14</v>
      </c>
      <c r="AC65" s="93">
        <v>130</v>
      </c>
      <c r="AH65" s="145">
        <v>1</v>
      </c>
      <c r="AI65" s="146" t="s">
        <v>1683</v>
      </c>
      <c r="AK65" s="88">
        <f t="shared" ref="AK65:AK96" si="6">SUM(AL65:AN65)</f>
        <v>0</v>
      </c>
      <c r="AO65" s="91" t="s">
        <v>200</v>
      </c>
    </row>
    <row r="66" spans="1:41">
      <c r="A66" s="85">
        <v>65</v>
      </c>
      <c r="C66" s="85" t="s">
        <v>1777</v>
      </c>
      <c r="D66" s="92" t="s">
        <v>86</v>
      </c>
      <c r="E66" s="85" t="s">
        <v>2027</v>
      </c>
      <c r="F66" s="85" t="s">
        <v>2049</v>
      </c>
      <c r="G66" s="85" t="s">
        <v>2</v>
      </c>
      <c r="H66" s="85" t="s">
        <v>177</v>
      </c>
      <c r="I66" s="85">
        <v>2011</v>
      </c>
      <c r="L66" s="89" t="s">
        <v>5</v>
      </c>
      <c r="M66" s="89"/>
      <c r="N66" s="92" t="s">
        <v>66</v>
      </c>
      <c r="O66" s="92" t="s">
        <v>3830</v>
      </c>
      <c r="P66" s="92" t="s">
        <v>3837</v>
      </c>
      <c r="Q66" s="92"/>
      <c r="R66" s="159" t="s">
        <v>3905</v>
      </c>
      <c r="S66" s="70"/>
      <c r="T66" s="92" t="s">
        <v>655</v>
      </c>
      <c r="U66" s="91" t="s">
        <v>1684</v>
      </c>
      <c r="V66" s="79" t="s">
        <v>1323</v>
      </c>
      <c r="W66" s="79" t="s">
        <v>926</v>
      </c>
      <c r="X66" s="89" t="s">
        <v>1702</v>
      </c>
      <c r="Y66" s="93" t="s">
        <v>757</v>
      </c>
      <c r="Z66" s="90" t="s">
        <v>782</v>
      </c>
      <c r="AA66" s="85" t="s">
        <v>19</v>
      </c>
      <c r="AB66" s="93" t="s">
        <v>14</v>
      </c>
      <c r="AC66" s="93">
        <v>130</v>
      </c>
      <c r="AH66" s="145">
        <v>1</v>
      </c>
      <c r="AI66" s="146" t="s">
        <v>1683</v>
      </c>
      <c r="AK66" s="88">
        <f t="shared" si="6"/>
        <v>0</v>
      </c>
      <c r="AO66" s="91" t="s">
        <v>200</v>
      </c>
    </row>
    <row r="67" spans="1:41">
      <c r="A67" s="85">
        <v>66</v>
      </c>
      <c r="C67" s="85" t="s">
        <v>1777</v>
      </c>
      <c r="D67" s="92" t="s">
        <v>87</v>
      </c>
      <c r="E67" s="85" t="s">
        <v>2027</v>
      </c>
      <c r="F67" s="85" t="s">
        <v>2050</v>
      </c>
      <c r="G67" s="85" t="s">
        <v>2</v>
      </c>
      <c r="H67" s="85" t="s">
        <v>177</v>
      </c>
      <c r="I67" s="85">
        <v>2011</v>
      </c>
      <c r="L67" s="89" t="s">
        <v>5</v>
      </c>
      <c r="M67" s="89"/>
      <c r="N67" s="92" t="s">
        <v>66</v>
      </c>
      <c r="O67" s="92" t="s">
        <v>3830</v>
      </c>
      <c r="P67" s="92" t="s">
        <v>3837</v>
      </c>
      <c r="Q67" s="92"/>
      <c r="R67" s="159" t="s">
        <v>3905</v>
      </c>
      <c r="S67" s="70"/>
      <c r="T67" s="92" t="s">
        <v>655</v>
      </c>
      <c r="U67" s="91" t="s">
        <v>1684</v>
      </c>
      <c r="V67" s="79" t="s">
        <v>1324</v>
      </c>
      <c r="W67" s="79" t="s">
        <v>927</v>
      </c>
      <c r="X67" s="89" t="s">
        <v>1702</v>
      </c>
      <c r="Y67" s="93" t="s">
        <v>757</v>
      </c>
      <c r="Z67" s="90" t="s">
        <v>782</v>
      </c>
      <c r="AA67" s="85" t="s">
        <v>19</v>
      </c>
      <c r="AB67" s="93" t="s">
        <v>14</v>
      </c>
      <c r="AC67" s="93">
        <v>130</v>
      </c>
      <c r="AH67" s="145">
        <v>1</v>
      </c>
      <c r="AI67" s="146" t="s">
        <v>1683</v>
      </c>
      <c r="AK67" s="88">
        <f t="shared" si="6"/>
        <v>0</v>
      </c>
      <c r="AO67" s="91" t="s">
        <v>200</v>
      </c>
    </row>
    <row r="68" spans="1:41">
      <c r="A68" s="85">
        <v>67</v>
      </c>
      <c r="C68" s="85" t="s">
        <v>1777</v>
      </c>
      <c r="D68" s="92" t="s">
        <v>88</v>
      </c>
      <c r="E68" s="85" t="s">
        <v>2027</v>
      </c>
      <c r="F68" s="85" t="s">
        <v>2051</v>
      </c>
      <c r="G68" s="85" t="s">
        <v>2</v>
      </c>
      <c r="H68" s="85" t="s">
        <v>177</v>
      </c>
      <c r="I68" s="85">
        <v>2011</v>
      </c>
      <c r="L68" s="89" t="s">
        <v>5</v>
      </c>
      <c r="M68" s="89"/>
      <c r="N68" s="92" t="s">
        <v>66</v>
      </c>
      <c r="O68" s="92" t="s">
        <v>3830</v>
      </c>
      <c r="P68" s="92" t="s">
        <v>3837</v>
      </c>
      <c r="Q68" s="92"/>
      <c r="R68" s="159" t="s">
        <v>3905</v>
      </c>
      <c r="S68" s="70"/>
      <c r="T68" s="92" t="s">
        <v>655</v>
      </c>
      <c r="U68" s="91" t="s">
        <v>1684</v>
      </c>
      <c r="V68" s="79" t="s">
        <v>1325</v>
      </c>
      <c r="W68" s="79" t="s">
        <v>928</v>
      </c>
      <c r="X68" s="89" t="s">
        <v>1702</v>
      </c>
      <c r="Y68" s="93" t="s">
        <v>757</v>
      </c>
      <c r="Z68" s="90" t="s">
        <v>782</v>
      </c>
      <c r="AA68" s="85" t="s">
        <v>19</v>
      </c>
      <c r="AB68" s="93" t="s">
        <v>14</v>
      </c>
      <c r="AC68" s="93">
        <v>130</v>
      </c>
      <c r="AH68" s="145">
        <v>1</v>
      </c>
      <c r="AI68" s="146" t="s">
        <v>1683</v>
      </c>
      <c r="AK68" s="88">
        <f t="shared" si="6"/>
        <v>0</v>
      </c>
      <c r="AO68" s="91" t="s">
        <v>200</v>
      </c>
    </row>
    <row r="69" spans="1:41">
      <c r="A69" s="85">
        <v>68</v>
      </c>
      <c r="C69" s="85" t="s">
        <v>1777</v>
      </c>
      <c r="D69" s="92" t="s">
        <v>89</v>
      </c>
      <c r="E69" s="85" t="s">
        <v>2027</v>
      </c>
      <c r="F69" s="85" t="s">
        <v>2052</v>
      </c>
      <c r="G69" s="85" t="s">
        <v>2</v>
      </c>
      <c r="H69" s="85" t="s">
        <v>177</v>
      </c>
      <c r="I69" s="85">
        <v>2011</v>
      </c>
      <c r="L69" s="89" t="s">
        <v>5</v>
      </c>
      <c r="M69" s="89"/>
      <c r="N69" s="92" t="s">
        <v>66</v>
      </c>
      <c r="O69" s="92" t="s">
        <v>3830</v>
      </c>
      <c r="P69" s="92" t="s">
        <v>3837</v>
      </c>
      <c r="Q69" s="92"/>
      <c r="R69" s="159" t="s">
        <v>3905</v>
      </c>
      <c r="S69" s="70"/>
      <c r="T69" s="92" t="s">
        <v>655</v>
      </c>
      <c r="U69" s="91" t="s">
        <v>1684</v>
      </c>
      <c r="V69" s="79" t="s">
        <v>1326</v>
      </c>
      <c r="W69" s="79" t="s">
        <v>929</v>
      </c>
      <c r="X69" s="89" t="s">
        <v>1702</v>
      </c>
      <c r="Y69" s="93" t="s">
        <v>757</v>
      </c>
      <c r="Z69" s="90" t="s">
        <v>782</v>
      </c>
      <c r="AA69" s="85" t="s">
        <v>19</v>
      </c>
      <c r="AB69" s="93" t="s">
        <v>14</v>
      </c>
      <c r="AC69" s="93">
        <v>130</v>
      </c>
      <c r="AH69" s="145">
        <v>1</v>
      </c>
      <c r="AI69" s="146" t="s">
        <v>1683</v>
      </c>
      <c r="AK69" s="88">
        <f t="shared" si="6"/>
        <v>0</v>
      </c>
      <c r="AO69" s="91" t="s">
        <v>200</v>
      </c>
    </row>
    <row r="70" spans="1:41">
      <c r="A70" s="85">
        <v>69</v>
      </c>
      <c r="C70" s="85" t="s">
        <v>1777</v>
      </c>
      <c r="D70" s="92" t="s">
        <v>90</v>
      </c>
      <c r="E70" s="85" t="s">
        <v>2027</v>
      </c>
      <c r="F70" s="85" t="s">
        <v>2053</v>
      </c>
      <c r="G70" s="85" t="s">
        <v>2</v>
      </c>
      <c r="H70" s="85" t="s">
        <v>177</v>
      </c>
      <c r="I70" s="85">
        <v>2011</v>
      </c>
      <c r="L70" s="89" t="s">
        <v>5</v>
      </c>
      <c r="M70" s="89"/>
      <c r="N70" s="92" t="s">
        <v>66</v>
      </c>
      <c r="O70" s="92" t="s">
        <v>3830</v>
      </c>
      <c r="P70" s="92" t="s">
        <v>3837</v>
      </c>
      <c r="Q70" s="92"/>
      <c r="R70" s="159" t="s">
        <v>3905</v>
      </c>
      <c r="S70" s="70"/>
      <c r="T70" s="92" t="s">
        <v>655</v>
      </c>
      <c r="U70" s="91" t="s">
        <v>1684</v>
      </c>
      <c r="V70" s="79" t="s">
        <v>1327</v>
      </c>
      <c r="W70" s="79" t="s">
        <v>930</v>
      </c>
      <c r="X70" s="89" t="s">
        <v>1702</v>
      </c>
      <c r="Y70" s="90" t="s">
        <v>758</v>
      </c>
      <c r="Z70" s="90" t="s">
        <v>782</v>
      </c>
      <c r="AA70" s="85" t="s">
        <v>19</v>
      </c>
      <c r="AB70" s="90" t="s">
        <v>14</v>
      </c>
      <c r="AC70" s="93">
        <v>130</v>
      </c>
      <c r="AH70" s="145">
        <v>1</v>
      </c>
      <c r="AI70" s="146" t="s">
        <v>1683</v>
      </c>
      <c r="AK70" s="88">
        <f t="shared" si="6"/>
        <v>0</v>
      </c>
      <c r="AO70" s="91" t="s">
        <v>200</v>
      </c>
    </row>
    <row r="71" spans="1:41">
      <c r="A71" s="85">
        <v>70</v>
      </c>
      <c r="C71" s="85" t="s">
        <v>1777</v>
      </c>
      <c r="D71" s="92" t="s">
        <v>388</v>
      </c>
      <c r="E71" s="85" t="s">
        <v>2054</v>
      </c>
      <c r="F71" s="85" t="s">
        <v>2055</v>
      </c>
      <c r="G71" s="85" t="s">
        <v>2</v>
      </c>
      <c r="H71" s="85" t="s">
        <v>177</v>
      </c>
      <c r="I71" s="85">
        <v>2011</v>
      </c>
      <c r="L71" s="89" t="s">
        <v>5</v>
      </c>
      <c r="M71" s="89"/>
      <c r="N71" s="92" t="s">
        <v>91</v>
      </c>
      <c r="O71" s="92" t="s">
        <v>3830</v>
      </c>
      <c r="P71" s="92" t="s">
        <v>3838</v>
      </c>
      <c r="Q71" s="92"/>
      <c r="R71" s="159" t="s">
        <v>3906</v>
      </c>
      <c r="S71" s="70"/>
      <c r="T71" s="92" t="s">
        <v>656</v>
      </c>
      <c r="U71" s="91" t="s">
        <v>1684</v>
      </c>
      <c r="V71" s="79" t="s">
        <v>1328</v>
      </c>
      <c r="W71" s="79" t="s">
        <v>931</v>
      </c>
      <c r="X71" s="89" t="s">
        <v>1703</v>
      </c>
      <c r="Y71" s="93" t="s">
        <v>757</v>
      </c>
      <c r="Z71" s="90" t="s">
        <v>782</v>
      </c>
      <c r="AA71" s="85" t="s">
        <v>19</v>
      </c>
      <c r="AB71" s="93" t="s">
        <v>14</v>
      </c>
      <c r="AC71" s="93">
        <v>130</v>
      </c>
      <c r="AF71" s="145">
        <v>1</v>
      </c>
      <c r="AH71" s="145">
        <v>1</v>
      </c>
      <c r="AI71" s="146" t="s">
        <v>1683</v>
      </c>
      <c r="AK71" s="62">
        <f t="shared" si="6"/>
        <v>130741220</v>
      </c>
      <c r="AL71" s="62"/>
      <c r="AM71" s="62"/>
      <c r="AN71" s="62">
        <v>130741220</v>
      </c>
      <c r="AO71" s="91" t="s">
        <v>200</v>
      </c>
    </row>
    <row r="72" spans="1:41">
      <c r="A72" s="85">
        <v>71</v>
      </c>
      <c r="C72" s="85" t="s">
        <v>1777</v>
      </c>
      <c r="D72" s="92" t="s">
        <v>92</v>
      </c>
      <c r="E72" s="85" t="s">
        <v>2054</v>
      </c>
      <c r="F72" s="85" t="s">
        <v>2056</v>
      </c>
      <c r="G72" s="85" t="s">
        <v>2</v>
      </c>
      <c r="H72" s="85" t="s">
        <v>177</v>
      </c>
      <c r="I72" s="85">
        <v>2011</v>
      </c>
      <c r="L72" s="89" t="s">
        <v>5</v>
      </c>
      <c r="M72" s="89"/>
      <c r="N72" s="92" t="s">
        <v>91</v>
      </c>
      <c r="O72" s="92" t="s">
        <v>3830</v>
      </c>
      <c r="P72" s="92" t="s">
        <v>3838</v>
      </c>
      <c r="Q72" s="92"/>
      <c r="R72" s="159" t="s">
        <v>3906</v>
      </c>
      <c r="S72" s="70"/>
      <c r="T72" s="92" t="s">
        <v>656</v>
      </c>
      <c r="U72" s="91" t="s">
        <v>1684</v>
      </c>
      <c r="V72" s="79" t="s">
        <v>1329</v>
      </c>
      <c r="W72" s="79" t="s">
        <v>932</v>
      </c>
      <c r="X72" s="89" t="s">
        <v>1703</v>
      </c>
      <c r="Y72" s="93" t="s">
        <v>757</v>
      </c>
      <c r="Z72" s="90" t="s">
        <v>782</v>
      </c>
      <c r="AA72" s="85" t="s">
        <v>19</v>
      </c>
      <c r="AB72" s="93" t="s">
        <v>14</v>
      </c>
      <c r="AC72" s="93">
        <v>130</v>
      </c>
      <c r="AH72" s="145">
        <v>1</v>
      </c>
      <c r="AI72" s="146" t="s">
        <v>1683</v>
      </c>
      <c r="AK72" s="62">
        <f t="shared" si="6"/>
        <v>0</v>
      </c>
      <c r="AL72" s="62"/>
      <c r="AM72" s="62"/>
      <c r="AN72" s="62"/>
      <c r="AO72" s="91" t="s">
        <v>200</v>
      </c>
    </row>
    <row r="73" spans="1:41">
      <c r="A73" s="85">
        <v>72</v>
      </c>
      <c r="C73" s="85" t="s">
        <v>1777</v>
      </c>
      <c r="D73" s="92" t="s">
        <v>93</v>
      </c>
      <c r="E73" s="85" t="s">
        <v>2054</v>
      </c>
      <c r="F73" s="85" t="s">
        <v>2057</v>
      </c>
      <c r="G73" s="85" t="s">
        <v>2</v>
      </c>
      <c r="H73" s="85" t="s">
        <v>177</v>
      </c>
      <c r="I73" s="85">
        <v>2011</v>
      </c>
      <c r="L73" s="89" t="s">
        <v>5</v>
      </c>
      <c r="M73" s="89"/>
      <c r="N73" s="92" t="s">
        <v>91</v>
      </c>
      <c r="O73" s="92" t="s">
        <v>3830</v>
      </c>
      <c r="P73" s="92" t="s">
        <v>3838</v>
      </c>
      <c r="Q73" s="92"/>
      <c r="R73" s="159" t="s">
        <v>3906</v>
      </c>
      <c r="S73" s="70"/>
      <c r="T73" s="92" t="s">
        <v>656</v>
      </c>
      <c r="U73" s="91" t="s">
        <v>1684</v>
      </c>
      <c r="V73" s="79" t="s">
        <v>1330</v>
      </c>
      <c r="W73" s="79" t="s">
        <v>933</v>
      </c>
      <c r="X73" s="89" t="s">
        <v>1703</v>
      </c>
      <c r="Y73" s="93" t="s">
        <v>757</v>
      </c>
      <c r="Z73" s="90" t="s">
        <v>782</v>
      </c>
      <c r="AA73" s="85" t="s">
        <v>19</v>
      </c>
      <c r="AB73" s="93" t="s">
        <v>14</v>
      </c>
      <c r="AC73" s="93">
        <v>130</v>
      </c>
      <c r="AH73" s="145">
        <v>1</v>
      </c>
      <c r="AI73" s="146" t="s">
        <v>1683</v>
      </c>
      <c r="AK73" s="62">
        <f t="shared" si="6"/>
        <v>0</v>
      </c>
      <c r="AL73" s="62"/>
      <c r="AM73" s="62"/>
      <c r="AN73" s="62"/>
      <c r="AO73" s="91" t="s">
        <v>200</v>
      </c>
    </row>
    <row r="74" spans="1:41">
      <c r="A74" s="85">
        <v>73</v>
      </c>
      <c r="C74" s="85" t="s">
        <v>1777</v>
      </c>
      <c r="D74" s="92" t="s">
        <v>94</v>
      </c>
      <c r="E74" s="85" t="s">
        <v>2054</v>
      </c>
      <c r="F74" s="85" t="s">
        <v>2058</v>
      </c>
      <c r="G74" s="85" t="s">
        <v>2</v>
      </c>
      <c r="H74" s="85" t="s">
        <v>177</v>
      </c>
      <c r="I74" s="85">
        <v>2011</v>
      </c>
      <c r="L74" s="89" t="s">
        <v>5</v>
      </c>
      <c r="M74" s="89"/>
      <c r="N74" s="92" t="s">
        <v>91</v>
      </c>
      <c r="O74" s="92" t="s">
        <v>3830</v>
      </c>
      <c r="P74" s="92" t="s">
        <v>3838</v>
      </c>
      <c r="Q74" s="92"/>
      <c r="R74" s="159" t="s">
        <v>3906</v>
      </c>
      <c r="S74" s="70"/>
      <c r="T74" s="92" t="s">
        <v>656</v>
      </c>
      <c r="U74" s="91" t="s">
        <v>1684</v>
      </c>
      <c r="V74" s="79" t="s">
        <v>1331</v>
      </c>
      <c r="W74" s="79" t="s">
        <v>934</v>
      </c>
      <c r="X74" s="89" t="s">
        <v>1703</v>
      </c>
      <c r="Y74" s="93" t="s">
        <v>757</v>
      </c>
      <c r="Z74" s="90" t="s">
        <v>782</v>
      </c>
      <c r="AA74" s="85" t="s">
        <v>19</v>
      </c>
      <c r="AB74" s="93" t="s">
        <v>14</v>
      </c>
      <c r="AC74" s="93">
        <v>130</v>
      </c>
      <c r="AH74" s="145">
        <v>1</v>
      </c>
      <c r="AI74" s="146" t="s">
        <v>1683</v>
      </c>
      <c r="AK74" s="62">
        <f t="shared" si="6"/>
        <v>0</v>
      </c>
      <c r="AL74" s="62"/>
      <c r="AM74" s="62"/>
      <c r="AN74" s="62"/>
      <c r="AO74" s="91" t="s">
        <v>200</v>
      </c>
    </row>
    <row r="75" spans="1:41">
      <c r="A75" s="85">
        <v>74</v>
      </c>
      <c r="C75" s="85" t="s">
        <v>1777</v>
      </c>
      <c r="D75" s="92" t="s">
        <v>95</v>
      </c>
      <c r="E75" s="85" t="s">
        <v>2054</v>
      </c>
      <c r="F75" s="85" t="s">
        <v>2059</v>
      </c>
      <c r="G75" s="85" t="s">
        <v>2</v>
      </c>
      <c r="H75" s="85" t="s">
        <v>177</v>
      </c>
      <c r="I75" s="85">
        <v>2011</v>
      </c>
      <c r="L75" s="89" t="s">
        <v>5</v>
      </c>
      <c r="M75" s="89"/>
      <c r="N75" s="92" t="s">
        <v>91</v>
      </c>
      <c r="O75" s="92" t="s">
        <v>3830</v>
      </c>
      <c r="P75" s="92" t="s">
        <v>3838</v>
      </c>
      <c r="Q75" s="92"/>
      <c r="R75" s="159" t="s">
        <v>3906</v>
      </c>
      <c r="S75" s="70"/>
      <c r="T75" s="92" t="s">
        <v>656</v>
      </c>
      <c r="U75" s="91" t="s">
        <v>1684</v>
      </c>
      <c r="V75" s="79" t="s">
        <v>1332</v>
      </c>
      <c r="W75" s="79" t="s">
        <v>935</v>
      </c>
      <c r="X75" s="89" t="s">
        <v>1703</v>
      </c>
      <c r="Y75" s="93" t="s">
        <v>757</v>
      </c>
      <c r="Z75" s="90" t="s">
        <v>782</v>
      </c>
      <c r="AA75" s="85" t="s">
        <v>19</v>
      </c>
      <c r="AB75" s="93" t="s">
        <v>14</v>
      </c>
      <c r="AC75" s="93">
        <v>130</v>
      </c>
      <c r="AH75" s="145">
        <v>1</v>
      </c>
      <c r="AI75" s="146" t="s">
        <v>1683</v>
      </c>
      <c r="AK75" s="62">
        <f t="shared" si="6"/>
        <v>0</v>
      </c>
      <c r="AL75" s="62"/>
      <c r="AM75" s="62"/>
      <c r="AN75" s="62"/>
      <c r="AO75" s="91" t="s">
        <v>200</v>
      </c>
    </row>
    <row r="76" spans="1:41">
      <c r="A76" s="85">
        <v>75</v>
      </c>
      <c r="C76" s="85" t="s">
        <v>1777</v>
      </c>
      <c r="D76" s="92" t="s">
        <v>96</v>
      </c>
      <c r="E76" s="85" t="s">
        <v>2054</v>
      </c>
      <c r="F76" s="85" t="s">
        <v>2060</v>
      </c>
      <c r="G76" s="85" t="s">
        <v>2</v>
      </c>
      <c r="H76" s="85" t="s">
        <v>177</v>
      </c>
      <c r="I76" s="85">
        <v>2011</v>
      </c>
      <c r="L76" s="89" t="s">
        <v>5</v>
      </c>
      <c r="M76" s="89"/>
      <c r="N76" s="92" t="s">
        <v>91</v>
      </c>
      <c r="O76" s="92" t="s">
        <v>3830</v>
      </c>
      <c r="P76" s="92" t="s">
        <v>3838</v>
      </c>
      <c r="Q76" s="92"/>
      <c r="R76" s="159" t="s">
        <v>3906</v>
      </c>
      <c r="S76" s="70"/>
      <c r="T76" s="92" t="s">
        <v>656</v>
      </c>
      <c r="U76" s="91" t="s">
        <v>1684</v>
      </c>
      <c r="V76" s="79" t="s">
        <v>1333</v>
      </c>
      <c r="W76" s="79" t="s">
        <v>936</v>
      </c>
      <c r="X76" s="89" t="s">
        <v>1703</v>
      </c>
      <c r="Y76" s="93" t="s">
        <v>757</v>
      </c>
      <c r="Z76" s="90" t="s">
        <v>782</v>
      </c>
      <c r="AA76" s="85" t="s">
        <v>19</v>
      </c>
      <c r="AB76" s="93" t="s">
        <v>14</v>
      </c>
      <c r="AC76" s="93">
        <v>130</v>
      </c>
      <c r="AH76" s="145">
        <v>1</v>
      </c>
      <c r="AI76" s="146" t="s">
        <v>1683</v>
      </c>
      <c r="AK76" s="62">
        <f t="shared" si="6"/>
        <v>0</v>
      </c>
      <c r="AL76" s="62"/>
      <c r="AM76" s="62"/>
      <c r="AN76" s="62"/>
      <c r="AO76" s="91" t="s">
        <v>200</v>
      </c>
    </row>
    <row r="77" spans="1:41">
      <c r="A77" s="85">
        <v>76</v>
      </c>
      <c r="C77" s="85" t="s">
        <v>1777</v>
      </c>
      <c r="D77" s="92" t="s">
        <v>97</v>
      </c>
      <c r="E77" s="85" t="s">
        <v>2054</v>
      </c>
      <c r="F77" s="85" t="s">
        <v>2061</v>
      </c>
      <c r="G77" s="85" t="s">
        <v>2</v>
      </c>
      <c r="H77" s="85" t="s">
        <v>177</v>
      </c>
      <c r="I77" s="85">
        <v>2011</v>
      </c>
      <c r="L77" s="89" t="s">
        <v>5</v>
      </c>
      <c r="M77" s="89"/>
      <c r="N77" s="92" t="s">
        <v>91</v>
      </c>
      <c r="O77" s="92" t="s">
        <v>3830</v>
      </c>
      <c r="P77" s="92" t="s">
        <v>3838</v>
      </c>
      <c r="Q77" s="92"/>
      <c r="R77" s="159" t="s">
        <v>3906</v>
      </c>
      <c r="S77" s="70"/>
      <c r="T77" s="92" t="s">
        <v>656</v>
      </c>
      <c r="U77" s="91" t="s">
        <v>1684</v>
      </c>
      <c r="V77" s="79" t="s">
        <v>1334</v>
      </c>
      <c r="W77" s="79" t="s">
        <v>932</v>
      </c>
      <c r="X77" s="89" t="s">
        <v>1703</v>
      </c>
      <c r="Y77" s="93" t="s">
        <v>757</v>
      </c>
      <c r="Z77" s="90" t="s">
        <v>782</v>
      </c>
      <c r="AA77" s="85" t="s">
        <v>19</v>
      </c>
      <c r="AB77" s="93" t="s">
        <v>14</v>
      </c>
      <c r="AC77" s="93">
        <v>130</v>
      </c>
      <c r="AH77" s="145">
        <v>1</v>
      </c>
      <c r="AI77" s="146" t="s">
        <v>1683</v>
      </c>
      <c r="AK77" s="62">
        <f t="shared" si="6"/>
        <v>0</v>
      </c>
      <c r="AL77" s="62"/>
      <c r="AM77" s="62"/>
      <c r="AN77" s="62"/>
      <c r="AO77" s="91" t="s">
        <v>200</v>
      </c>
    </row>
    <row r="78" spans="1:41">
      <c r="A78" s="85">
        <v>77</v>
      </c>
      <c r="C78" s="85" t="s">
        <v>1777</v>
      </c>
      <c r="D78" s="92" t="s">
        <v>98</v>
      </c>
      <c r="E78" s="85" t="s">
        <v>2054</v>
      </c>
      <c r="F78" s="85" t="s">
        <v>2062</v>
      </c>
      <c r="G78" s="85" t="s">
        <v>2</v>
      </c>
      <c r="H78" s="85" t="s">
        <v>177</v>
      </c>
      <c r="I78" s="85">
        <v>2011</v>
      </c>
      <c r="L78" s="89" t="s">
        <v>5</v>
      </c>
      <c r="M78" s="89"/>
      <c r="N78" s="92" t="s">
        <v>91</v>
      </c>
      <c r="O78" s="92" t="s">
        <v>3830</v>
      </c>
      <c r="P78" s="92" t="s">
        <v>3838</v>
      </c>
      <c r="Q78" s="92"/>
      <c r="R78" s="159" t="s">
        <v>3906</v>
      </c>
      <c r="S78" s="70"/>
      <c r="T78" s="92" t="s">
        <v>656</v>
      </c>
      <c r="U78" s="91" t="s">
        <v>1684</v>
      </c>
      <c r="V78" s="79" t="s">
        <v>1335</v>
      </c>
      <c r="W78" s="79" t="s">
        <v>937</v>
      </c>
      <c r="X78" s="89" t="s">
        <v>1703</v>
      </c>
      <c r="Y78" s="93" t="s">
        <v>757</v>
      </c>
      <c r="Z78" s="90" t="s">
        <v>782</v>
      </c>
      <c r="AA78" s="85" t="s">
        <v>19</v>
      </c>
      <c r="AB78" s="93" t="s">
        <v>14</v>
      </c>
      <c r="AC78" s="93">
        <v>130</v>
      </c>
      <c r="AH78" s="145">
        <v>1</v>
      </c>
      <c r="AI78" s="146" t="s">
        <v>1683</v>
      </c>
      <c r="AK78" s="62">
        <f t="shared" si="6"/>
        <v>0</v>
      </c>
      <c r="AL78" s="62"/>
      <c r="AM78" s="62"/>
      <c r="AN78" s="62"/>
      <c r="AO78" s="91" t="s">
        <v>200</v>
      </c>
    </row>
    <row r="79" spans="1:41">
      <c r="A79" s="85">
        <v>78</v>
      </c>
      <c r="C79" s="85" t="s">
        <v>1777</v>
      </c>
      <c r="D79" s="92" t="s">
        <v>99</v>
      </c>
      <c r="E79" s="85" t="s">
        <v>2054</v>
      </c>
      <c r="F79" s="85" t="s">
        <v>2063</v>
      </c>
      <c r="G79" s="85" t="s">
        <v>2</v>
      </c>
      <c r="H79" s="85" t="s">
        <v>177</v>
      </c>
      <c r="I79" s="85">
        <v>2011</v>
      </c>
      <c r="L79" s="89" t="s">
        <v>5</v>
      </c>
      <c r="M79" s="89"/>
      <c r="N79" s="92" t="s">
        <v>91</v>
      </c>
      <c r="O79" s="92" t="s">
        <v>3830</v>
      </c>
      <c r="P79" s="92" t="s">
        <v>3838</v>
      </c>
      <c r="Q79" s="92"/>
      <c r="R79" s="159" t="s">
        <v>3906</v>
      </c>
      <c r="S79" s="70"/>
      <c r="T79" s="92" t="s">
        <v>656</v>
      </c>
      <c r="U79" s="91" t="s">
        <v>1684</v>
      </c>
      <c r="V79" s="79" t="s">
        <v>1336</v>
      </c>
      <c r="W79" s="79" t="s">
        <v>938</v>
      </c>
      <c r="X79" s="89" t="s">
        <v>1703</v>
      </c>
      <c r="Y79" s="93" t="s">
        <v>757</v>
      </c>
      <c r="Z79" s="90" t="s">
        <v>782</v>
      </c>
      <c r="AA79" s="85" t="s">
        <v>19</v>
      </c>
      <c r="AB79" s="93" t="s">
        <v>14</v>
      </c>
      <c r="AC79" s="93">
        <v>130</v>
      </c>
      <c r="AH79" s="145">
        <v>1</v>
      </c>
      <c r="AI79" s="146" t="s">
        <v>1683</v>
      </c>
      <c r="AK79" s="62">
        <f t="shared" si="6"/>
        <v>0</v>
      </c>
      <c r="AL79" s="62"/>
      <c r="AM79" s="62"/>
      <c r="AN79" s="62"/>
      <c r="AO79" s="91" t="s">
        <v>200</v>
      </c>
    </row>
    <row r="80" spans="1:41">
      <c r="A80" s="85">
        <v>79</v>
      </c>
      <c r="C80" s="85" t="s">
        <v>1777</v>
      </c>
      <c r="D80" s="92" t="s">
        <v>100</v>
      </c>
      <c r="E80" s="85" t="s">
        <v>2054</v>
      </c>
      <c r="F80" s="85" t="s">
        <v>2064</v>
      </c>
      <c r="G80" s="85" t="s">
        <v>2</v>
      </c>
      <c r="H80" s="85" t="s">
        <v>177</v>
      </c>
      <c r="I80" s="85">
        <v>2011</v>
      </c>
      <c r="L80" s="89" t="s">
        <v>5</v>
      </c>
      <c r="M80" s="89"/>
      <c r="N80" s="92" t="s">
        <v>91</v>
      </c>
      <c r="O80" s="92" t="s">
        <v>3830</v>
      </c>
      <c r="P80" s="92" t="s">
        <v>3838</v>
      </c>
      <c r="Q80" s="92"/>
      <c r="R80" s="159" t="s">
        <v>3906</v>
      </c>
      <c r="S80" s="70"/>
      <c r="T80" s="92" t="s">
        <v>656</v>
      </c>
      <c r="U80" s="91" t="s">
        <v>1684</v>
      </c>
      <c r="V80" s="79" t="s">
        <v>1337</v>
      </c>
      <c r="W80" s="79" t="s">
        <v>939</v>
      </c>
      <c r="X80" s="89" t="s">
        <v>1703</v>
      </c>
      <c r="Y80" s="93" t="s">
        <v>757</v>
      </c>
      <c r="Z80" s="90" t="s">
        <v>782</v>
      </c>
      <c r="AA80" s="85" t="s">
        <v>19</v>
      </c>
      <c r="AB80" s="93" t="s">
        <v>14</v>
      </c>
      <c r="AC80" s="93">
        <v>130</v>
      </c>
      <c r="AH80" s="145">
        <v>1</v>
      </c>
      <c r="AI80" s="146" t="s">
        <v>1683</v>
      </c>
      <c r="AK80" s="62">
        <f t="shared" si="6"/>
        <v>0</v>
      </c>
      <c r="AL80" s="62"/>
      <c r="AM80" s="62"/>
      <c r="AN80" s="62"/>
      <c r="AO80" s="91" t="s">
        <v>200</v>
      </c>
    </row>
    <row r="81" spans="1:41">
      <c r="A81" s="85">
        <v>80</v>
      </c>
      <c r="C81" s="85" t="s">
        <v>1777</v>
      </c>
      <c r="D81" s="92" t="s">
        <v>101</v>
      </c>
      <c r="E81" s="85" t="s">
        <v>2054</v>
      </c>
      <c r="F81" s="85" t="s">
        <v>2065</v>
      </c>
      <c r="G81" s="85" t="s">
        <v>2</v>
      </c>
      <c r="H81" s="85" t="s">
        <v>177</v>
      </c>
      <c r="I81" s="85">
        <v>2011</v>
      </c>
      <c r="L81" s="89" t="s">
        <v>5</v>
      </c>
      <c r="M81" s="89"/>
      <c r="N81" s="92" t="s">
        <v>91</v>
      </c>
      <c r="O81" s="92" t="s">
        <v>3830</v>
      </c>
      <c r="P81" s="92" t="s">
        <v>3838</v>
      </c>
      <c r="Q81" s="92"/>
      <c r="R81" s="159" t="s">
        <v>3906</v>
      </c>
      <c r="S81" s="70"/>
      <c r="T81" s="92" t="s">
        <v>656</v>
      </c>
      <c r="U81" s="91" t="s">
        <v>1684</v>
      </c>
      <c r="V81" s="79" t="s">
        <v>1338</v>
      </c>
      <c r="W81" s="79" t="s">
        <v>940</v>
      </c>
      <c r="X81" s="89" t="s">
        <v>1703</v>
      </c>
      <c r="Y81" s="93" t="s">
        <v>757</v>
      </c>
      <c r="Z81" s="90" t="s">
        <v>782</v>
      </c>
      <c r="AA81" s="85" t="s">
        <v>19</v>
      </c>
      <c r="AB81" s="93" t="s">
        <v>14</v>
      </c>
      <c r="AC81" s="93">
        <v>130</v>
      </c>
      <c r="AH81" s="145">
        <v>1</v>
      </c>
      <c r="AI81" s="146" t="s">
        <v>1683</v>
      </c>
      <c r="AK81" s="62">
        <f t="shared" si="6"/>
        <v>0</v>
      </c>
      <c r="AL81" s="62"/>
      <c r="AM81" s="62"/>
      <c r="AN81" s="62"/>
      <c r="AO81" s="91" t="s">
        <v>200</v>
      </c>
    </row>
    <row r="82" spans="1:41">
      <c r="A82" s="85">
        <v>81</v>
      </c>
      <c r="C82" s="85" t="s">
        <v>1777</v>
      </c>
      <c r="D82" s="92" t="s">
        <v>102</v>
      </c>
      <c r="E82" s="85" t="s">
        <v>2054</v>
      </c>
      <c r="F82" s="85" t="s">
        <v>2066</v>
      </c>
      <c r="G82" s="85" t="s">
        <v>2</v>
      </c>
      <c r="H82" s="85" t="s">
        <v>177</v>
      </c>
      <c r="I82" s="85">
        <v>2011</v>
      </c>
      <c r="L82" s="89" t="s">
        <v>5</v>
      </c>
      <c r="M82" s="89"/>
      <c r="N82" s="92" t="s">
        <v>91</v>
      </c>
      <c r="O82" s="92" t="s">
        <v>3830</v>
      </c>
      <c r="P82" s="92" t="s">
        <v>3838</v>
      </c>
      <c r="Q82" s="92"/>
      <c r="R82" s="159" t="s">
        <v>3906</v>
      </c>
      <c r="S82" s="70"/>
      <c r="T82" s="92" t="s">
        <v>656</v>
      </c>
      <c r="U82" s="91" t="s">
        <v>1684</v>
      </c>
      <c r="V82" s="79" t="s">
        <v>1339</v>
      </c>
      <c r="W82" s="79" t="s">
        <v>941</v>
      </c>
      <c r="X82" s="89" t="s">
        <v>1703</v>
      </c>
      <c r="Y82" s="93" t="s">
        <v>757</v>
      </c>
      <c r="Z82" s="90" t="s">
        <v>782</v>
      </c>
      <c r="AA82" s="85" t="s">
        <v>19</v>
      </c>
      <c r="AB82" s="93" t="s">
        <v>14</v>
      </c>
      <c r="AC82" s="93">
        <v>130</v>
      </c>
      <c r="AH82" s="145">
        <v>1</v>
      </c>
      <c r="AI82" s="146" t="s">
        <v>1683</v>
      </c>
      <c r="AK82" s="62">
        <f t="shared" si="6"/>
        <v>0</v>
      </c>
      <c r="AL82" s="62"/>
      <c r="AM82" s="62"/>
      <c r="AN82" s="62"/>
      <c r="AO82" s="91" t="s">
        <v>200</v>
      </c>
    </row>
    <row r="83" spans="1:41">
      <c r="A83" s="85">
        <v>82</v>
      </c>
      <c r="C83" s="85" t="s">
        <v>1777</v>
      </c>
      <c r="D83" s="92" t="s">
        <v>103</v>
      </c>
      <c r="E83" s="85" t="s">
        <v>2054</v>
      </c>
      <c r="F83" s="85" t="s">
        <v>2067</v>
      </c>
      <c r="G83" s="85" t="s">
        <v>2</v>
      </c>
      <c r="H83" s="85" t="s">
        <v>177</v>
      </c>
      <c r="I83" s="85">
        <v>2011</v>
      </c>
      <c r="L83" s="89" t="s">
        <v>5</v>
      </c>
      <c r="M83" s="89"/>
      <c r="N83" s="92" t="s">
        <v>91</v>
      </c>
      <c r="O83" s="92" t="s">
        <v>3830</v>
      </c>
      <c r="P83" s="92" t="s">
        <v>3838</v>
      </c>
      <c r="Q83" s="92"/>
      <c r="R83" s="159" t="s">
        <v>3906</v>
      </c>
      <c r="S83" s="70"/>
      <c r="T83" s="92" t="s">
        <v>656</v>
      </c>
      <c r="U83" s="91" t="s">
        <v>1684</v>
      </c>
      <c r="V83" s="79" t="s">
        <v>1340</v>
      </c>
      <c r="W83" s="79" t="s">
        <v>942</v>
      </c>
      <c r="X83" s="89" t="s">
        <v>1703</v>
      </c>
      <c r="Y83" s="93" t="s">
        <v>757</v>
      </c>
      <c r="Z83" s="90" t="s">
        <v>782</v>
      </c>
      <c r="AA83" s="85" t="s">
        <v>19</v>
      </c>
      <c r="AB83" s="93" t="s">
        <v>14</v>
      </c>
      <c r="AC83" s="93">
        <v>130</v>
      </c>
      <c r="AH83" s="145">
        <v>1</v>
      </c>
      <c r="AI83" s="146" t="s">
        <v>1683</v>
      </c>
      <c r="AK83" s="62">
        <f t="shared" si="6"/>
        <v>0</v>
      </c>
      <c r="AL83" s="62"/>
      <c r="AM83" s="62"/>
      <c r="AN83" s="62"/>
      <c r="AO83" s="91" t="s">
        <v>200</v>
      </c>
    </row>
    <row r="84" spans="1:41">
      <c r="A84" s="85">
        <v>83</v>
      </c>
      <c r="C84" s="85" t="s">
        <v>1777</v>
      </c>
      <c r="D84" s="92" t="s">
        <v>104</v>
      </c>
      <c r="E84" s="85" t="s">
        <v>2054</v>
      </c>
      <c r="F84" s="85" t="s">
        <v>2068</v>
      </c>
      <c r="G84" s="85" t="s">
        <v>2</v>
      </c>
      <c r="H84" s="85" t="s">
        <v>177</v>
      </c>
      <c r="I84" s="85">
        <v>2011</v>
      </c>
      <c r="L84" s="89" t="s">
        <v>5</v>
      </c>
      <c r="M84" s="89"/>
      <c r="N84" s="92" t="s">
        <v>91</v>
      </c>
      <c r="O84" s="92" t="s">
        <v>3830</v>
      </c>
      <c r="P84" s="92" t="s">
        <v>3838</v>
      </c>
      <c r="Q84" s="92"/>
      <c r="R84" s="159" t="s">
        <v>3906</v>
      </c>
      <c r="S84" s="70"/>
      <c r="T84" s="92" t="s">
        <v>656</v>
      </c>
      <c r="U84" s="91" t="s">
        <v>1684</v>
      </c>
      <c r="V84" s="79" t="s">
        <v>1341</v>
      </c>
      <c r="W84" s="79" t="s">
        <v>943</v>
      </c>
      <c r="X84" s="89" t="s">
        <v>1703</v>
      </c>
      <c r="Y84" s="93" t="s">
        <v>757</v>
      </c>
      <c r="Z84" s="90" t="s">
        <v>782</v>
      </c>
      <c r="AA84" s="85" t="s">
        <v>19</v>
      </c>
      <c r="AB84" s="93" t="s">
        <v>14</v>
      </c>
      <c r="AC84" s="93">
        <v>130</v>
      </c>
      <c r="AH84" s="145">
        <v>1</v>
      </c>
      <c r="AI84" s="146" t="s">
        <v>1683</v>
      </c>
      <c r="AK84" s="62">
        <f t="shared" si="6"/>
        <v>0</v>
      </c>
      <c r="AL84" s="62"/>
      <c r="AM84" s="62"/>
      <c r="AN84" s="62"/>
      <c r="AO84" s="91" t="s">
        <v>200</v>
      </c>
    </row>
    <row r="85" spans="1:41">
      <c r="A85" s="85">
        <v>84</v>
      </c>
      <c r="C85" s="85" t="s">
        <v>1777</v>
      </c>
      <c r="D85" s="92" t="s">
        <v>105</v>
      </c>
      <c r="E85" s="85" t="s">
        <v>2054</v>
      </c>
      <c r="F85" s="85" t="s">
        <v>2069</v>
      </c>
      <c r="G85" s="85" t="s">
        <v>2</v>
      </c>
      <c r="H85" s="85" t="s">
        <v>177</v>
      </c>
      <c r="I85" s="85">
        <v>2011</v>
      </c>
      <c r="L85" s="89" t="s">
        <v>5</v>
      </c>
      <c r="M85" s="89"/>
      <c r="N85" s="92" t="s">
        <v>91</v>
      </c>
      <c r="O85" s="92" t="s">
        <v>3830</v>
      </c>
      <c r="P85" s="92" t="s">
        <v>3838</v>
      </c>
      <c r="Q85" s="92"/>
      <c r="R85" s="159" t="s">
        <v>3906</v>
      </c>
      <c r="S85" s="70"/>
      <c r="T85" s="92" t="s">
        <v>656</v>
      </c>
      <c r="U85" s="91" t="s">
        <v>1684</v>
      </c>
      <c r="V85" s="79" t="s">
        <v>1342</v>
      </c>
      <c r="W85" s="79" t="s">
        <v>944</v>
      </c>
      <c r="X85" s="89" t="s">
        <v>1703</v>
      </c>
      <c r="Y85" s="93" t="s">
        <v>757</v>
      </c>
      <c r="Z85" s="90" t="s">
        <v>782</v>
      </c>
      <c r="AA85" s="85" t="s">
        <v>19</v>
      </c>
      <c r="AB85" s="93" t="s">
        <v>14</v>
      </c>
      <c r="AC85" s="93">
        <v>130</v>
      </c>
      <c r="AH85" s="145">
        <v>1</v>
      </c>
      <c r="AI85" s="146" t="s">
        <v>1683</v>
      </c>
      <c r="AK85" s="62">
        <f t="shared" si="6"/>
        <v>0</v>
      </c>
      <c r="AL85" s="62"/>
      <c r="AM85" s="62"/>
      <c r="AN85" s="62"/>
      <c r="AO85" s="91" t="s">
        <v>200</v>
      </c>
    </row>
    <row r="86" spans="1:41">
      <c r="A86" s="85">
        <v>85</v>
      </c>
      <c r="C86" s="85" t="s">
        <v>1777</v>
      </c>
      <c r="D86" s="92" t="s">
        <v>106</v>
      </c>
      <c r="E86" s="85" t="s">
        <v>2054</v>
      </c>
      <c r="F86" s="85" t="s">
        <v>2070</v>
      </c>
      <c r="G86" s="85" t="s">
        <v>2</v>
      </c>
      <c r="H86" s="85" t="s">
        <v>177</v>
      </c>
      <c r="I86" s="85">
        <v>2011</v>
      </c>
      <c r="L86" s="89" t="s">
        <v>5</v>
      </c>
      <c r="M86" s="89"/>
      <c r="N86" s="92" t="s">
        <v>91</v>
      </c>
      <c r="O86" s="92" t="s">
        <v>3830</v>
      </c>
      <c r="P86" s="92" t="s">
        <v>3838</v>
      </c>
      <c r="Q86" s="92"/>
      <c r="R86" s="159" t="s">
        <v>3906</v>
      </c>
      <c r="S86" s="70"/>
      <c r="T86" s="92" t="s">
        <v>656</v>
      </c>
      <c r="U86" s="91" t="s">
        <v>1684</v>
      </c>
      <c r="V86" s="79" t="s">
        <v>1343</v>
      </c>
      <c r="W86" s="79" t="s">
        <v>945</v>
      </c>
      <c r="X86" s="89" t="s">
        <v>1703</v>
      </c>
      <c r="Y86" s="93" t="s">
        <v>757</v>
      </c>
      <c r="Z86" s="90" t="s">
        <v>782</v>
      </c>
      <c r="AA86" s="85" t="s">
        <v>19</v>
      </c>
      <c r="AB86" s="93" t="s">
        <v>14</v>
      </c>
      <c r="AC86" s="93">
        <v>130</v>
      </c>
      <c r="AH86" s="145">
        <v>1</v>
      </c>
      <c r="AI86" s="146" t="s">
        <v>1683</v>
      </c>
      <c r="AK86" s="62">
        <f t="shared" si="6"/>
        <v>0</v>
      </c>
      <c r="AL86" s="62"/>
      <c r="AM86" s="62"/>
      <c r="AN86" s="62"/>
      <c r="AO86" s="91" t="s">
        <v>200</v>
      </c>
    </row>
    <row r="87" spans="1:41">
      <c r="A87" s="85">
        <v>86</v>
      </c>
      <c r="C87" s="85" t="s">
        <v>1777</v>
      </c>
      <c r="D87" s="92" t="s">
        <v>107</v>
      </c>
      <c r="E87" s="85" t="s">
        <v>2054</v>
      </c>
      <c r="F87" s="85" t="s">
        <v>2071</v>
      </c>
      <c r="G87" s="85" t="s">
        <v>2</v>
      </c>
      <c r="H87" s="85" t="s">
        <v>177</v>
      </c>
      <c r="I87" s="85">
        <v>2011</v>
      </c>
      <c r="L87" s="89" t="s">
        <v>5</v>
      </c>
      <c r="M87" s="89"/>
      <c r="N87" s="92" t="s">
        <v>91</v>
      </c>
      <c r="O87" s="92" t="s">
        <v>3830</v>
      </c>
      <c r="P87" s="92" t="s">
        <v>3838</v>
      </c>
      <c r="Q87" s="92"/>
      <c r="R87" s="159" t="s">
        <v>3906</v>
      </c>
      <c r="S87" s="70"/>
      <c r="T87" s="92" t="s">
        <v>656</v>
      </c>
      <c r="U87" s="91" t="s">
        <v>1684</v>
      </c>
      <c r="V87" s="79" t="s">
        <v>1344</v>
      </c>
      <c r="W87" s="79" t="s">
        <v>946</v>
      </c>
      <c r="X87" s="89" t="s">
        <v>1703</v>
      </c>
      <c r="Y87" s="93" t="s">
        <v>757</v>
      </c>
      <c r="Z87" s="90" t="s">
        <v>782</v>
      </c>
      <c r="AA87" s="85" t="s">
        <v>19</v>
      </c>
      <c r="AB87" s="93" t="s">
        <v>14</v>
      </c>
      <c r="AC87" s="93">
        <v>130</v>
      </c>
      <c r="AH87" s="145">
        <v>1</v>
      </c>
      <c r="AI87" s="146" t="s">
        <v>1683</v>
      </c>
      <c r="AK87" s="62">
        <f t="shared" si="6"/>
        <v>0</v>
      </c>
      <c r="AL87" s="62"/>
      <c r="AM87" s="62"/>
      <c r="AN87" s="62"/>
      <c r="AO87" s="91" t="s">
        <v>200</v>
      </c>
    </row>
    <row r="88" spans="1:41">
      <c r="A88" s="85">
        <v>87</v>
      </c>
      <c r="C88" s="85" t="s">
        <v>1777</v>
      </c>
      <c r="D88" s="92" t="s">
        <v>108</v>
      </c>
      <c r="E88" s="85" t="s">
        <v>2054</v>
      </c>
      <c r="F88" s="85" t="s">
        <v>2072</v>
      </c>
      <c r="G88" s="85" t="s">
        <v>2</v>
      </c>
      <c r="H88" s="85" t="s">
        <v>177</v>
      </c>
      <c r="I88" s="85">
        <v>2011</v>
      </c>
      <c r="L88" s="89" t="s">
        <v>5</v>
      </c>
      <c r="M88" s="89"/>
      <c r="N88" s="92" t="s">
        <v>91</v>
      </c>
      <c r="O88" s="92" t="s">
        <v>3830</v>
      </c>
      <c r="P88" s="92" t="s">
        <v>3838</v>
      </c>
      <c r="Q88" s="92"/>
      <c r="R88" s="159" t="s">
        <v>3906</v>
      </c>
      <c r="S88" s="70"/>
      <c r="T88" s="92" t="s">
        <v>656</v>
      </c>
      <c r="U88" s="91" t="s">
        <v>1684</v>
      </c>
      <c r="V88" s="79" t="s">
        <v>1345</v>
      </c>
      <c r="W88" s="79" t="s">
        <v>947</v>
      </c>
      <c r="X88" s="89" t="s">
        <v>1703</v>
      </c>
      <c r="Y88" s="93" t="s">
        <v>757</v>
      </c>
      <c r="Z88" s="90" t="s">
        <v>782</v>
      </c>
      <c r="AA88" s="85" t="s">
        <v>19</v>
      </c>
      <c r="AB88" s="93" t="s">
        <v>14</v>
      </c>
      <c r="AC88" s="93">
        <v>130</v>
      </c>
      <c r="AH88" s="145">
        <v>1</v>
      </c>
      <c r="AI88" s="146" t="s">
        <v>1683</v>
      </c>
      <c r="AK88" s="62">
        <f t="shared" si="6"/>
        <v>0</v>
      </c>
      <c r="AL88" s="62"/>
      <c r="AM88" s="62"/>
      <c r="AN88" s="62"/>
      <c r="AO88" s="91" t="s">
        <v>200</v>
      </c>
    </row>
    <row r="89" spans="1:41">
      <c r="A89" s="85">
        <v>88</v>
      </c>
      <c r="C89" s="85" t="s">
        <v>1777</v>
      </c>
      <c r="D89" s="92" t="s">
        <v>109</v>
      </c>
      <c r="E89" s="85" t="s">
        <v>2054</v>
      </c>
      <c r="F89" s="85" t="s">
        <v>2073</v>
      </c>
      <c r="G89" s="85" t="s">
        <v>2</v>
      </c>
      <c r="H89" s="85" t="s">
        <v>177</v>
      </c>
      <c r="I89" s="85">
        <v>2011</v>
      </c>
      <c r="L89" s="89" t="s">
        <v>5</v>
      </c>
      <c r="M89" s="89"/>
      <c r="N89" s="92" t="s">
        <v>91</v>
      </c>
      <c r="O89" s="92" t="s">
        <v>3830</v>
      </c>
      <c r="P89" s="92" t="s">
        <v>3838</v>
      </c>
      <c r="Q89" s="92"/>
      <c r="R89" s="159" t="s">
        <v>3906</v>
      </c>
      <c r="S89" s="70"/>
      <c r="T89" s="92" t="s">
        <v>656</v>
      </c>
      <c r="U89" s="91" t="s">
        <v>1684</v>
      </c>
      <c r="V89" s="79" t="s">
        <v>1346</v>
      </c>
      <c r="W89" s="79" t="s">
        <v>948</v>
      </c>
      <c r="X89" s="89" t="s">
        <v>1703</v>
      </c>
      <c r="Y89" s="93" t="s">
        <v>757</v>
      </c>
      <c r="Z89" s="90" t="s">
        <v>782</v>
      </c>
      <c r="AA89" s="85" t="s">
        <v>19</v>
      </c>
      <c r="AB89" s="93" t="s">
        <v>14</v>
      </c>
      <c r="AC89" s="93">
        <v>130</v>
      </c>
      <c r="AH89" s="145">
        <v>1</v>
      </c>
      <c r="AI89" s="146" t="s">
        <v>1683</v>
      </c>
      <c r="AK89" s="62">
        <f t="shared" si="6"/>
        <v>0</v>
      </c>
      <c r="AL89" s="62"/>
      <c r="AM89" s="62"/>
      <c r="AN89" s="62"/>
      <c r="AO89" s="91" t="s">
        <v>200</v>
      </c>
    </row>
    <row r="90" spans="1:41">
      <c r="A90" s="85">
        <v>89</v>
      </c>
      <c r="C90" s="85" t="s">
        <v>1777</v>
      </c>
      <c r="D90" s="92" t="s">
        <v>110</v>
      </c>
      <c r="E90" s="85" t="s">
        <v>2054</v>
      </c>
      <c r="F90" s="85" t="s">
        <v>2074</v>
      </c>
      <c r="G90" s="85" t="s">
        <v>2</v>
      </c>
      <c r="H90" s="85" t="s">
        <v>177</v>
      </c>
      <c r="I90" s="85">
        <v>2011</v>
      </c>
      <c r="L90" s="89" t="s">
        <v>5</v>
      </c>
      <c r="M90" s="89"/>
      <c r="N90" s="92" t="s">
        <v>91</v>
      </c>
      <c r="O90" s="92" t="s">
        <v>3830</v>
      </c>
      <c r="P90" s="92" t="s">
        <v>3838</v>
      </c>
      <c r="Q90" s="92"/>
      <c r="R90" s="159" t="s">
        <v>3906</v>
      </c>
      <c r="S90" s="70"/>
      <c r="T90" s="92" t="s">
        <v>656</v>
      </c>
      <c r="U90" s="91" t="s">
        <v>1684</v>
      </c>
      <c r="V90" s="79" t="s">
        <v>1347</v>
      </c>
      <c r="W90" s="79" t="s">
        <v>949</v>
      </c>
      <c r="X90" s="89" t="s">
        <v>1703</v>
      </c>
      <c r="Y90" s="93" t="s">
        <v>757</v>
      </c>
      <c r="Z90" s="90" t="s">
        <v>782</v>
      </c>
      <c r="AA90" s="85" t="s">
        <v>19</v>
      </c>
      <c r="AB90" s="93" t="s">
        <v>14</v>
      </c>
      <c r="AC90" s="93">
        <v>130</v>
      </c>
      <c r="AH90" s="145">
        <v>1</v>
      </c>
      <c r="AI90" s="146" t="s">
        <v>1683</v>
      </c>
      <c r="AK90" s="62">
        <f t="shared" si="6"/>
        <v>0</v>
      </c>
      <c r="AL90" s="62"/>
      <c r="AM90" s="62"/>
      <c r="AN90" s="62"/>
      <c r="AO90" s="91" t="s">
        <v>200</v>
      </c>
    </row>
    <row r="91" spans="1:41">
      <c r="A91" s="85">
        <v>90</v>
      </c>
      <c r="C91" s="85" t="s">
        <v>1777</v>
      </c>
      <c r="D91" s="92" t="s">
        <v>111</v>
      </c>
      <c r="E91" s="85" t="s">
        <v>2054</v>
      </c>
      <c r="F91" s="85" t="s">
        <v>2075</v>
      </c>
      <c r="G91" s="85" t="s">
        <v>2</v>
      </c>
      <c r="H91" s="85" t="s">
        <v>177</v>
      </c>
      <c r="I91" s="85">
        <v>2011</v>
      </c>
      <c r="L91" s="89" t="s">
        <v>5</v>
      </c>
      <c r="M91" s="89"/>
      <c r="N91" s="92" t="s">
        <v>91</v>
      </c>
      <c r="O91" s="92" t="s">
        <v>3830</v>
      </c>
      <c r="P91" s="92" t="s">
        <v>3838</v>
      </c>
      <c r="Q91" s="92"/>
      <c r="R91" s="159" t="s">
        <v>3906</v>
      </c>
      <c r="S91" s="70"/>
      <c r="T91" s="92" t="s">
        <v>656</v>
      </c>
      <c r="U91" s="91" t="s">
        <v>1684</v>
      </c>
      <c r="V91" s="79" t="s">
        <v>1348</v>
      </c>
      <c r="W91" s="79" t="s">
        <v>950</v>
      </c>
      <c r="X91" s="89" t="s">
        <v>1703</v>
      </c>
      <c r="Y91" s="93" t="s">
        <v>757</v>
      </c>
      <c r="Z91" s="90" t="s">
        <v>782</v>
      </c>
      <c r="AA91" s="85" t="s">
        <v>19</v>
      </c>
      <c r="AB91" s="93" t="s">
        <v>14</v>
      </c>
      <c r="AC91" s="93">
        <v>130</v>
      </c>
      <c r="AH91" s="145">
        <v>1</v>
      </c>
      <c r="AI91" s="146" t="s">
        <v>1683</v>
      </c>
      <c r="AK91" s="62">
        <f t="shared" si="6"/>
        <v>0</v>
      </c>
      <c r="AL91" s="62"/>
      <c r="AM91" s="62"/>
      <c r="AN91" s="62"/>
      <c r="AO91" s="91" t="s">
        <v>200</v>
      </c>
    </row>
    <row r="92" spans="1:41">
      <c r="A92" s="85">
        <v>91</v>
      </c>
      <c r="C92" s="85" t="s">
        <v>1777</v>
      </c>
      <c r="D92" s="92" t="s">
        <v>112</v>
      </c>
      <c r="E92" s="85" t="s">
        <v>2054</v>
      </c>
      <c r="F92" s="85" t="s">
        <v>2076</v>
      </c>
      <c r="G92" s="85" t="s">
        <v>2</v>
      </c>
      <c r="H92" s="85" t="s">
        <v>177</v>
      </c>
      <c r="I92" s="85">
        <v>2011</v>
      </c>
      <c r="L92" s="89" t="s">
        <v>5</v>
      </c>
      <c r="M92" s="89"/>
      <c r="N92" s="92" t="s">
        <v>91</v>
      </c>
      <c r="O92" s="92" t="s">
        <v>3830</v>
      </c>
      <c r="P92" s="92" t="s">
        <v>3838</v>
      </c>
      <c r="Q92" s="92"/>
      <c r="R92" s="159" t="s">
        <v>3906</v>
      </c>
      <c r="S92" s="70"/>
      <c r="T92" s="92" t="s">
        <v>656</v>
      </c>
      <c r="U92" s="91" t="s">
        <v>1684</v>
      </c>
      <c r="V92" s="79" t="s">
        <v>1349</v>
      </c>
      <c r="W92" s="79" t="s">
        <v>951</v>
      </c>
      <c r="X92" s="89" t="s">
        <v>1703</v>
      </c>
      <c r="Y92" s="93" t="s">
        <v>757</v>
      </c>
      <c r="Z92" s="90" t="s">
        <v>782</v>
      </c>
      <c r="AA92" s="85" t="s">
        <v>19</v>
      </c>
      <c r="AB92" s="93" t="s">
        <v>14</v>
      </c>
      <c r="AC92" s="93">
        <v>130</v>
      </c>
      <c r="AH92" s="145">
        <v>1</v>
      </c>
      <c r="AI92" s="146" t="s">
        <v>1683</v>
      </c>
      <c r="AK92" s="62">
        <f t="shared" si="6"/>
        <v>0</v>
      </c>
      <c r="AL92" s="62"/>
      <c r="AM92" s="62"/>
      <c r="AN92" s="62"/>
      <c r="AO92" s="91" t="s">
        <v>200</v>
      </c>
    </row>
    <row r="93" spans="1:41">
      <c r="A93" s="85">
        <v>92</v>
      </c>
      <c r="C93" s="85" t="s">
        <v>1777</v>
      </c>
      <c r="D93" s="92" t="s">
        <v>113</v>
      </c>
      <c r="E93" s="85" t="s">
        <v>2054</v>
      </c>
      <c r="F93" s="85" t="s">
        <v>2077</v>
      </c>
      <c r="G93" s="85" t="s">
        <v>2</v>
      </c>
      <c r="H93" s="85" t="s">
        <v>177</v>
      </c>
      <c r="I93" s="85">
        <v>2011</v>
      </c>
      <c r="L93" s="89" t="s">
        <v>5</v>
      </c>
      <c r="M93" s="89"/>
      <c r="N93" s="92" t="s">
        <v>91</v>
      </c>
      <c r="O93" s="92" t="s">
        <v>3830</v>
      </c>
      <c r="P93" s="92" t="s">
        <v>3838</v>
      </c>
      <c r="Q93" s="92"/>
      <c r="R93" s="159" t="s">
        <v>3906</v>
      </c>
      <c r="S93" s="70"/>
      <c r="T93" s="92" t="s">
        <v>656</v>
      </c>
      <c r="U93" s="91" t="s">
        <v>1684</v>
      </c>
      <c r="V93" s="79" t="s">
        <v>1350</v>
      </c>
      <c r="W93" s="79" t="s">
        <v>952</v>
      </c>
      <c r="X93" s="89" t="s">
        <v>1703</v>
      </c>
      <c r="Y93" s="90" t="s">
        <v>757</v>
      </c>
      <c r="Z93" s="90" t="s">
        <v>782</v>
      </c>
      <c r="AA93" s="85" t="s">
        <v>19</v>
      </c>
      <c r="AB93" s="93" t="s">
        <v>14</v>
      </c>
      <c r="AC93" s="93">
        <v>130</v>
      </c>
      <c r="AH93" s="145">
        <v>1</v>
      </c>
      <c r="AI93" s="146" t="s">
        <v>1683</v>
      </c>
      <c r="AK93" s="62">
        <f t="shared" si="6"/>
        <v>0</v>
      </c>
      <c r="AL93" s="62"/>
      <c r="AM93" s="62"/>
      <c r="AN93" s="62"/>
      <c r="AO93" s="91" t="s">
        <v>200</v>
      </c>
    </row>
    <row r="94" spans="1:41">
      <c r="A94" s="85">
        <v>93</v>
      </c>
      <c r="C94" s="85" t="s">
        <v>1777</v>
      </c>
      <c r="D94" s="92" t="s">
        <v>114</v>
      </c>
      <c r="E94" s="85" t="s">
        <v>2054</v>
      </c>
      <c r="F94" s="85" t="s">
        <v>2078</v>
      </c>
      <c r="G94" s="85" t="s">
        <v>2</v>
      </c>
      <c r="H94" s="85" t="s">
        <v>177</v>
      </c>
      <c r="I94" s="85">
        <v>2011</v>
      </c>
      <c r="L94" s="89" t="s">
        <v>5</v>
      </c>
      <c r="M94" s="89"/>
      <c r="N94" s="92" t="s">
        <v>91</v>
      </c>
      <c r="O94" s="92" t="s">
        <v>3830</v>
      </c>
      <c r="P94" s="92" t="s">
        <v>3838</v>
      </c>
      <c r="Q94" s="92"/>
      <c r="R94" s="159" t="s">
        <v>3906</v>
      </c>
      <c r="S94" s="70"/>
      <c r="T94" s="92" t="s">
        <v>656</v>
      </c>
      <c r="U94" s="91" t="s">
        <v>1684</v>
      </c>
      <c r="V94" s="79" t="s">
        <v>1351</v>
      </c>
      <c r="W94" s="79" t="s">
        <v>953</v>
      </c>
      <c r="X94" s="89" t="s">
        <v>1703</v>
      </c>
      <c r="Y94" s="90" t="s">
        <v>757</v>
      </c>
      <c r="Z94" s="90" t="s">
        <v>782</v>
      </c>
      <c r="AA94" s="85" t="s">
        <v>19</v>
      </c>
      <c r="AB94" s="93" t="s">
        <v>14</v>
      </c>
      <c r="AC94" s="93">
        <v>130</v>
      </c>
      <c r="AH94" s="145">
        <v>1</v>
      </c>
      <c r="AI94" s="146" t="s">
        <v>1683</v>
      </c>
      <c r="AK94" s="62">
        <f>SUM(AL94:AN94)</f>
        <v>0</v>
      </c>
      <c r="AL94" s="62"/>
      <c r="AM94" s="62"/>
      <c r="AN94" s="62"/>
      <c r="AO94" s="91" t="s">
        <v>200</v>
      </c>
    </row>
    <row r="95" spans="1:41">
      <c r="A95" s="85">
        <v>94</v>
      </c>
      <c r="C95" s="85" t="s">
        <v>1777</v>
      </c>
      <c r="D95" s="92" t="s">
        <v>115</v>
      </c>
      <c r="E95" s="85" t="s">
        <v>2054</v>
      </c>
      <c r="F95" s="85" t="s">
        <v>2079</v>
      </c>
      <c r="G95" s="85" t="s">
        <v>2</v>
      </c>
      <c r="H95" s="85" t="s">
        <v>177</v>
      </c>
      <c r="I95" s="85">
        <v>2011</v>
      </c>
      <c r="L95" s="89" t="s">
        <v>5</v>
      </c>
      <c r="M95" s="89"/>
      <c r="N95" s="92" t="s">
        <v>91</v>
      </c>
      <c r="O95" s="92" t="s">
        <v>3830</v>
      </c>
      <c r="P95" s="92" t="s">
        <v>3838</v>
      </c>
      <c r="Q95" s="92"/>
      <c r="R95" s="159" t="s">
        <v>3906</v>
      </c>
      <c r="S95" s="70"/>
      <c r="T95" s="92" t="s">
        <v>656</v>
      </c>
      <c r="U95" s="91" t="s">
        <v>1684</v>
      </c>
      <c r="V95" s="79" t="s">
        <v>1352</v>
      </c>
      <c r="W95" s="79" t="s">
        <v>954</v>
      </c>
      <c r="X95" s="89" t="s">
        <v>1703</v>
      </c>
      <c r="Y95" s="90" t="s">
        <v>757</v>
      </c>
      <c r="Z95" s="90" t="s">
        <v>782</v>
      </c>
      <c r="AA95" s="85" t="s">
        <v>19</v>
      </c>
      <c r="AB95" s="93" t="s">
        <v>14</v>
      </c>
      <c r="AC95" s="93">
        <v>130</v>
      </c>
      <c r="AH95" s="145">
        <v>1</v>
      </c>
      <c r="AI95" s="146" t="s">
        <v>1683</v>
      </c>
      <c r="AK95" s="62">
        <f t="shared" si="6"/>
        <v>0</v>
      </c>
      <c r="AL95" s="62"/>
      <c r="AM95" s="62"/>
      <c r="AN95" s="62"/>
      <c r="AO95" s="91" t="s">
        <v>200</v>
      </c>
    </row>
    <row r="96" spans="1:41">
      <c r="A96" s="85">
        <v>95</v>
      </c>
      <c r="C96" s="85" t="s">
        <v>1777</v>
      </c>
      <c r="D96" s="92" t="s">
        <v>389</v>
      </c>
      <c r="E96" s="85" t="s">
        <v>2054</v>
      </c>
      <c r="F96" s="85" t="s">
        <v>2080</v>
      </c>
      <c r="G96" s="85" t="s">
        <v>2</v>
      </c>
      <c r="H96" s="85" t="s">
        <v>177</v>
      </c>
      <c r="I96" s="85">
        <v>2011</v>
      </c>
      <c r="L96" s="89" t="s">
        <v>5</v>
      </c>
      <c r="M96" s="89"/>
      <c r="N96" s="92" t="s">
        <v>91</v>
      </c>
      <c r="O96" s="92" t="s">
        <v>3830</v>
      </c>
      <c r="P96" s="92" t="s">
        <v>3838</v>
      </c>
      <c r="Q96" s="92"/>
      <c r="R96" s="159" t="s">
        <v>3906</v>
      </c>
      <c r="S96" s="70"/>
      <c r="T96" s="92" t="s">
        <v>656</v>
      </c>
      <c r="U96" s="91" t="s">
        <v>1684</v>
      </c>
      <c r="V96" s="79" t="s">
        <v>1353</v>
      </c>
      <c r="W96" s="79" t="s">
        <v>955</v>
      </c>
      <c r="X96" s="89" t="s">
        <v>1703</v>
      </c>
      <c r="Y96" s="90" t="s">
        <v>757</v>
      </c>
      <c r="Z96" s="90" t="s">
        <v>782</v>
      </c>
      <c r="AA96" s="85" t="s">
        <v>19</v>
      </c>
      <c r="AB96" s="93" t="s">
        <v>14</v>
      </c>
      <c r="AC96" s="93">
        <v>130</v>
      </c>
      <c r="AH96" s="145">
        <v>1</v>
      </c>
      <c r="AI96" s="146" t="s">
        <v>1683</v>
      </c>
      <c r="AK96" s="62">
        <f t="shared" si="6"/>
        <v>0</v>
      </c>
      <c r="AL96" s="62"/>
      <c r="AM96" s="62"/>
      <c r="AN96" s="62"/>
      <c r="AO96" s="91" t="s">
        <v>200</v>
      </c>
    </row>
    <row r="97" spans="1:41" s="69" customFormat="1">
      <c r="A97" s="69">
        <v>96</v>
      </c>
      <c r="C97" s="69" t="s">
        <v>1851</v>
      </c>
      <c r="D97" s="68" t="s">
        <v>364</v>
      </c>
      <c r="E97" s="69" t="s">
        <v>2103</v>
      </c>
      <c r="F97" s="69" t="s">
        <v>2104</v>
      </c>
      <c r="G97" s="69" t="s">
        <v>2</v>
      </c>
      <c r="H97" s="69" t="s">
        <v>5390</v>
      </c>
      <c r="I97" s="69">
        <v>2011</v>
      </c>
      <c r="L97" s="68" t="s">
        <v>1</v>
      </c>
      <c r="M97" s="68"/>
      <c r="N97" s="68" t="s">
        <v>23</v>
      </c>
      <c r="O97" s="70" t="s">
        <v>3832</v>
      </c>
      <c r="P97" s="70" t="s">
        <v>3841</v>
      </c>
      <c r="Q97" s="68"/>
      <c r="R97" s="175" t="s">
        <v>3907</v>
      </c>
      <c r="S97" s="70"/>
      <c r="T97" s="68"/>
      <c r="U97" s="109" t="s">
        <v>1687</v>
      </c>
      <c r="V97" s="80" t="s">
        <v>1371</v>
      </c>
      <c r="W97" s="80" t="s">
        <v>974</v>
      </c>
      <c r="X97" s="70" t="s">
        <v>1702</v>
      </c>
      <c r="Y97" s="68" t="s">
        <v>760</v>
      </c>
      <c r="Z97" s="68" t="s">
        <v>784</v>
      </c>
      <c r="AA97" s="69" t="s">
        <v>19</v>
      </c>
      <c r="AB97" s="68" t="s">
        <v>14</v>
      </c>
      <c r="AC97" s="68" t="s">
        <v>15</v>
      </c>
      <c r="AD97" s="147"/>
      <c r="AE97" s="147"/>
      <c r="AF97" s="147">
        <v>1</v>
      </c>
      <c r="AG97" s="147"/>
      <c r="AH97" s="147">
        <v>1</v>
      </c>
      <c r="AI97" s="148" t="s">
        <v>1681</v>
      </c>
      <c r="AJ97" s="147"/>
      <c r="AK97" s="72">
        <f t="shared" ref="AK97:AK109" si="7">SUM(AL97:AN97)</f>
        <v>0</v>
      </c>
      <c r="AL97" s="72"/>
      <c r="AM97" s="72"/>
      <c r="AN97" s="72"/>
      <c r="AO97" s="74" t="s">
        <v>200</v>
      </c>
    </row>
    <row r="98" spans="1:41" s="69" customFormat="1">
      <c r="A98" s="69">
        <v>97</v>
      </c>
      <c r="C98" s="69" t="s">
        <v>1851</v>
      </c>
      <c r="D98" s="68" t="s">
        <v>24</v>
      </c>
      <c r="E98" s="69" t="s">
        <v>2103</v>
      </c>
      <c r="F98" s="69" t="s">
        <v>2105</v>
      </c>
      <c r="G98" s="69" t="s">
        <v>2</v>
      </c>
      <c r="H98" s="69" t="s">
        <v>5390</v>
      </c>
      <c r="I98" s="69">
        <v>2011</v>
      </c>
      <c r="L98" s="68" t="s">
        <v>1</v>
      </c>
      <c r="M98" s="68"/>
      <c r="N98" s="68" t="s">
        <v>23</v>
      </c>
      <c r="O98" s="70" t="s">
        <v>3832</v>
      </c>
      <c r="P98" s="70" t="s">
        <v>3841</v>
      </c>
      <c r="Q98" s="68"/>
      <c r="R98" s="175" t="s">
        <v>3907</v>
      </c>
      <c r="S98" s="70"/>
      <c r="T98" s="68"/>
      <c r="U98" s="109" t="s">
        <v>1687</v>
      </c>
      <c r="V98" s="80" t="s">
        <v>1371</v>
      </c>
      <c r="W98" s="80" t="s">
        <v>974</v>
      </c>
      <c r="X98" s="70" t="s">
        <v>1702</v>
      </c>
      <c r="Y98" s="68" t="s">
        <v>25</v>
      </c>
      <c r="Z98" s="68" t="s">
        <v>784</v>
      </c>
      <c r="AA98" s="69" t="s">
        <v>19</v>
      </c>
      <c r="AB98" s="68" t="s">
        <v>14</v>
      </c>
      <c r="AC98" s="68" t="s">
        <v>15</v>
      </c>
      <c r="AD98" s="147"/>
      <c r="AE98" s="147"/>
      <c r="AF98" s="147"/>
      <c r="AG98" s="147"/>
      <c r="AH98" s="147"/>
      <c r="AI98" s="148"/>
      <c r="AJ98" s="147"/>
      <c r="AK98" s="72">
        <f t="shared" si="7"/>
        <v>0</v>
      </c>
      <c r="AL98" s="72"/>
      <c r="AM98" s="72"/>
      <c r="AN98" s="72"/>
      <c r="AO98" s="74" t="s">
        <v>200</v>
      </c>
    </row>
    <row r="99" spans="1:41" s="69" customFormat="1">
      <c r="A99" s="69">
        <v>98</v>
      </c>
      <c r="C99" s="69" t="s">
        <v>1851</v>
      </c>
      <c r="D99" s="68" t="s">
        <v>26</v>
      </c>
      <c r="E99" s="69" t="s">
        <v>2103</v>
      </c>
      <c r="F99" s="69" t="s">
        <v>2106</v>
      </c>
      <c r="G99" s="69" t="s">
        <v>2</v>
      </c>
      <c r="H99" s="69" t="s">
        <v>5390</v>
      </c>
      <c r="I99" s="69">
        <v>2011</v>
      </c>
      <c r="L99" s="68" t="s">
        <v>1</v>
      </c>
      <c r="M99" s="68"/>
      <c r="N99" s="68" t="s">
        <v>23</v>
      </c>
      <c r="O99" s="70" t="s">
        <v>3832</v>
      </c>
      <c r="P99" s="70" t="s">
        <v>3841</v>
      </c>
      <c r="Q99" s="68"/>
      <c r="R99" s="175" t="s">
        <v>3907</v>
      </c>
      <c r="S99" s="70"/>
      <c r="T99" s="68"/>
      <c r="U99" s="109" t="s">
        <v>1687</v>
      </c>
      <c r="V99" s="80" t="s">
        <v>1371</v>
      </c>
      <c r="W99" s="80" t="s">
        <v>974</v>
      </c>
      <c r="X99" s="70" t="s">
        <v>1702</v>
      </c>
      <c r="Y99" s="68" t="s">
        <v>27</v>
      </c>
      <c r="Z99" s="68" t="s">
        <v>784</v>
      </c>
      <c r="AA99" s="69" t="s">
        <v>19</v>
      </c>
      <c r="AB99" s="68" t="s">
        <v>14</v>
      </c>
      <c r="AC99" s="68" t="s">
        <v>15</v>
      </c>
      <c r="AD99" s="147"/>
      <c r="AE99" s="147"/>
      <c r="AF99" s="147"/>
      <c r="AG99" s="147"/>
      <c r="AH99" s="147"/>
      <c r="AI99" s="148"/>
      <c r="AJ99" s="147"/>
      <c r="AK99" s="72">
        <f t="shared" si="7"/>
        <v>0</v>
      </c>
      <c r="AL99" s="72"/>
      <c r="AM99" s="72"/>
      <c r="AN99" s="72"/>
      <c r="AO99" s="74" t="s">
        <v>200</v>
      </c>
    </row>
    <row r="100" spans="1:41" s="69" customFormat="1">
      <c r="A100" s="69">
        <v>99</v>
      </c>
      <c r="C100" s="69" t="s">
        <v>1851</v>
      </c>
      <c r="D100" s="68" t="s">
        <v>28</v>
      </c>
      <c r="E100" s="69" t="s">
        <v>2103</v>
      </c>
      <c r="F100" s="69" t="s">
        <v>2107</v>
      </c>
      <c r="G100" s="69" t="s">
        <v>2</v>
      </c>
      <c r="H100" s="69" t="s">
        <v>5390</v>
      </c>
      <c r="I100" s="69">
        <v>2011</v>
      </c>
      <c r="L100" s="68" t="s">
        <v>1</v>
      </c>
      <c r="M100" s="68"/>
      <c r="N100" s="68" t="s">
        <v>23</v>
      </c>
      <c r="O100" s="70" t="s">
        <v>3832</v>
      </c>
      <c r="P100" s="70" t="s">
        <v>3841</v>
      </c>
      <c r="Q100" s="68"/>
      <c r="R100" s="175" t="s">
        <v>3907</v>
      </c>
      <c r="S100" s="70"/>
      <c r="T100" s="68"/>
      <c r="U100" s="109" t="s">
        <v>1687</v>
      </c>
      <c r="V100" s="80" t="s">
        <v>1371</v>
      </c>
      <c r="W100" s="80" t="s">
        <v>974</v>
      </c>
      <c r="X100" s="70" t="s">
        <v>1702</v>
      </c>
      <c r="Y100" s="68" t="s">
        <v>29</v>
      </c>
      <c r="Z100" s="68" t="s">
        <v>784</v>
      </c>
      <c r="AA100" s="69" t="s">
        <v>19</v>
      </c>
      <c r="AB100" s="68" t="s">
        <v>14</v>
      </c>
      <c r="AC100" s="68" t="s">
        <v>15</v>
      </c>
      <c r="AD100" s="147"/>
      <c r="AE100" s="147"/>
      <c r="AF100" s="147"/>
      <c r="AG100" s="147"/>
      <c r="AH100" s="147"/>
      <c r="AI100" s="148"/>
      <c r="AJ100" s="147"/>
      <c r="AK100" s="72">
        <f t="shared" si="7"/>
        <v>0</v>
      </c>
      <c r="AL100" s="72"/>
      <c r="AM100" s="72"/>
      <c r="AN100" s="72"/>
      <c r="AO100" s="74" t="s">
        <v>200</v>
      </c>
    </row>
    <row r="101" spans="1:41" s="69" customFormat="1">
      <c r="A101" s="69">
        <v>100</v>
      </c>
      <c r="C101" s="69" t="s">
        <v>1851</v>
      </c>
      <c r="D101" s="68" t="s">
        <v>195</v>
      </c>
      <c r="E101" s="69" t="s">
        <v>2108</v>
      </c>
      <c r="F101" s="69" t="s">
        <v>2110</v>
      </c>
      <c r="G101" s="69" t="s">
        <v>2</v>
      </c>
      <c r="H101" s="69" t="s">
        <v>5390</v>
      </c>
      <c r="I101" s="69">
        <v>2011</v>
      </c>
      <c r="L101" s="68" t="s">
        <v>1</v>
      </c>
      <c r="M101" s="68"/>
      <c r="N101" s="68" t="s">
        <v>42</v>
      </c>
      <c r="O101" s="70" t="s">
        <v>3833</v>
      </c>
      <c r="P101" s="70" t="s">
        <v>3842</v>
      </c>
      <c r="Q101" s="68"/>
      <c r="R101" s="175" t="s">
        <v>3908</v>
      </c>
      <c r="S101" s="70"/>
      <c r="T101" s="68"/>
      <c r="U101" s="109" t="s">
        <v>1694</v>
      </c>
      <c r="V101" s="80" t="s">
        <v>1372</v>
      </c>
      <c r="W101" s="80" t="s">
        <v>975</v>
      </c>
      <c r="X101" s="70" t="s">
        <v>1702</v>
      </c>
      <c r="Y101" s="68" t="s">
        <v>761</v>
      </c>
      <c r="Z101" s="68" t="s">
        <v>781</v>
      </c>
      <c r="AA101" s="69" t="s">
        <v>19</v>
      </c>
      <c r="AB101" s="68" t="s">
        <v>17</v>
      </c>
      <c r="AC101" s="68" t="s">
        <v>15</v>
      </c>
      <c r="AD101" s="147"/>
      <c r="AE101" s="147"/>
      <c r="AF101" s="147">
        <v>1</v>
      </c>
      <c r="AG101" s="147"/>
      <c r="AH101" s="147">
        <v>1</v>
      </c>
      <c r="AI101" s="148" t="s">
        <v>1681</v>
      </c>
      <c r="AJ101" s="147"/>
      <c r="AK101" s="72">
        <f t="shared" si="7"/>
        <v>0</v>
      </c>
      <c r="AL101" s="72"/>
      <c r="AM101" s="72"/>
      <c r="AN101" s="72"/>
      <c r="AO101" s="74" t="s">
        <v>200</v>
      </c>
    </row>
    <row r="102" spans="1:41" s="69" customFormat="1">
      <c r="A102" s="69">
        <v>101</v>
      </c>
      <c r="C102" s="69" t="s">
        <v>1851</v>
      </c>
      <c r="D102" s="68" t="s">
        <v>409</v>
      </c>
      <c r="E102" s="69" t="s">
        <v>2108</v>
      </c>
      <c r="F102" s="69" t="s">
        <v>2111</v>
      </c>
      <c r="G102" s="69" t="s">
        <v>2</v>
      </c>
      <c r="H102" s="69" t="s">
        <v>5390</v>
      </c>
      <c r="I102" s="69">
        <v>2011</v>
      </c>
      <c r="L102" s="68" t="s">
        <v>1</v>
      </c>
      <c r="M102" s="68"/>
      <c r="N102" s="68" t="s">
        <v>42</v>
      </c>
      <c r="O102" s="70" t="s">
        <v>3833</v>
      </c>
      <c r="P102" s="70" t="s">
        <v>3842</v>
      </c>
      <c r="Q102" s="68"/>
      <c r="R102" s="175" t="s">
        <v>3908</v>
      </c>
      <c r="S102" s="70"/>
      <c r="T102" s="68"/>
      <c r="U102" s="109" t="s">
        <v>1694</v>
      </c>
      <c r="V102" s="80" t="s">
        <v>1373</v>
      </c>
      <c r="W102" s="80" t="s">
        <v>976</v>
      </c>
      <c r="X102" s="70" t="s">
        <v>1702</v>
      </c>
      <c r="Y102" s="68" t="s">
        <v>749</v>
      </c>
      <c r="Z102" s="68" t="s">
        <v>781</v>
      </c>
      <c r="AA102" s="69" t="s">
        <v>19</v>
      </c>
      <c r="AB102" s="68" t="s">
        <v>14</v>
      </c>
      <c r="AC102" s="68" t="s">
        <v>15</v>
      </c>
      <c r="AD102" s="147"/>
      <c r="AE102" s="147"/>
      <c r="AF102" s="147"/>
      <c r="AG102" s="147"/>
      <c r="AH102" s="147"/>
      <c r="AI102" s="148"/>
      <c r="AJ102" s="147"/>
      <c r="AK102" s="72">
        <f t="shared" si="7"/>
        <v>0</v>
      </c>
      <c r="AL102" s="72"/>
      <c r="AM102" s="72"/>
      <c r="AN102" s="72"/>
      <c r="AO102" s="74" t="s">
        <v>200</v>
      </c>
    </row>
    <row r="103" spans="1:41" s="69" customFormat="1">
      <c r="A103" s="69">
        <v>102</v>
      </c>
      <c r="C103" s="69" t="s">
        <v>1851</v>
      </c>
      <c r="D103" s="68" t="s">
        <v>43</v>
      </c>
      <c r="E103" s="69" t="s">
        <v>2108</v>
      </c>
      <c r="F103" s="69" t="s">
        <v>2112</v>
      </c>
      <c r="G103" s="69" t="s">
        <v>2</v>
      </c>
      <c r="H103" s="69" t="s">
        <v>5390</v>
      </c>
      <c r="I103" s="69">
        <v>2011</v>
      </c>
      <c r="L103" s="68" t="s">
        <v>1</v>
      </c>
      <c r="M103" s="68"/>
      <c r="N103" s="68" t="s">
        <v>42</v>
      </c>
      <c r="O103" s="70" t="s">
        <v>3833</v>
      </c>
      <c r="P103" s="70" t="s">
        <v>3842</v>
      </c>
      <c r="Q103" s="68"/>
      <c r="R103" s="175" t="s">
        <v>3908</v>
      </c>
      <c r="S103" s="70"/>
      <c r="T103" s="68"/>
      <c r="U103" s="109" t="s">
        <v>1694</v>
      </c>
      <c r="V103" s="80" t="s">
        <v>1374</v>
      </c>
      <c r="W103" s="80" t="s">
        <v>977</v>
      </c>
      <c r="X103" s="70" t="s">
        <v>1702</v>
      </c>
      <c r="Y103" s="68" t="s">
        <v>39</v>
      </c>
      <c r="Z103" s="68" t="s">
        <v>781</v>
      </c>
      <c r="AA103" s="69" t="s">
        <v>19</v>
      </c>
      <c r="AB103" s="68" t="s">
        <v>14</v>
      </c>
      <c r="AC103" s="68" t="s">
        <v>15</v>
      </c>
      <c r="AD103" s="147"/>
      <c r="AE103" s="147"/>
      <c r="AF103" s="147"/>
      <c r="AG103" s="147"/>
      <c r="AH103" s="147"/>
      <c r="AI103" s="148"/>
      <c r="AJ103" s="147"/>
      <c r="AK103" s="72">
        <f t="shared" si="7"/>
        <v>0</v>
      </c>
      <c r="AL103" s="72"/>
      <c r="AM103" s="72"/>
      <c r="AN103" s="72"/>
      <c r="AO103" s="74" t="s">
        <v>200</v>
      </c>
    </row>
    <row r="104" spans="1:41" s="69" customFormat="1">
      <c r="A104" s="69">
        <v>103</v>
      </c>
      <c r="C104" s="69" t="s">
        <v>1851</v>
      </c>
      <c r="D104" s="68" t="s">
        <v>44</v>
      </c>
      <c r="E104" s="69" t="s">
        <v>2108</v>
      </c>
      <c r="F104" s="69" t="s">
        <v>2109</v>
      </c>
      <c r="G104" s="69" t="s">
        <v>2</v>
      </c>
      <c r="H104" s="69" t="s">
        <v>5390</v>
      </c>
      <c r="I104" s="69">
        <v>2011</v>
      </c>
      <c r="L104" s="68" t="s">
        <v>1</v>
      </c>
      <c r="M104" s="68"/>
      <c r="N104" s="68" t="s">
        <v>42</v>
      </c>
      <c r="O104" s="70" t="s">
        <v>3833</v>
      </c>
      <c r="P104" s="70" t="s">
        <v>3842</v>
      </c>
      <c r="Q104" s="68"/>
      <c r="R104" s="175" t="s">
        <v>3908</v>
      </c>
      <c r="S104" s="70"/>
      <c r="T104" s="68"/>
      <c r="U104" s="109" t="s">
        <v>1694</v>
      </c>
      <c r="V104" s="80" t="s">
        <v>1375</v>
      </c>
      <c r="W104" s="80" t="s">
        <v>978</v>
      </c>
      <c r="X104" s="70" t="s">
        <v>1702</v>
      </c>
      <c r="Y104" s="68" t="s">
        <v>40</v>
      </c>
      <c r="Z104" s="68" t="s">
        <v>781</v>
      </c>
      <c r="AA104" s="69" t="s">
        <v>19</v>
      </c>
      <c r="AB104" s="68" t="s">
        <v>14</v>
      </c>
      <c r="AC104" s="68" t="s">
        <v>15</v>
      </c>
      <c r="AD104" s="147"/>
      <c r="AE104" s="147"/>
      <c r="AF104" s="147"/>
      <c r="AG104" s="147"/>
      <c r="AH104" s="147"/>
      <c r="AI104" s="148"/>
      <c r="AJ104" s="147"/>
      <c r="AK104" s="72">
        <f t="shared" si="7"/>
        <v>0</v>
      </c>
      <c r="AL104" s="72"/>
      <c r="AM104" s="72"/>
      <c r="AN104" s="72"/>
      <c r="AO104" s="74" t="s">
        <v>200</v>
      </c>
    </row>
    <row r="105" spans="1:41" s="69" customFormat="1">
      <c r="A105" s="69">
        <v>104</v>
      </c>
      <c r="C105" s="69" t="s">
        <v>1851</v>
      </c>
      <c r="D105" s="68" t="s">
        <v>45</v>
      </c>
      <c r="E105" s="69" t="s">
        <v>2108</v>
      </c>
      <c r="F105" s="69" t="s">
        <v>2113</v>
      </c>
      <c r="G105" s="69" t="s">
        <v>2</v>
      </c>
      <c r="H105" s="69" t="s">
        <v>5390</v>
      </c>
      <c r="I105" s="69">
        <v>2011</v>
      </c>
      <c r="L105" s="68" t="s">
        <v>1</v>
      </c>
      <c r="M105" s="68"/>
      <c r="N105" s="68" t="s">
        <v>42</v>
      </c>
      <c r="O105" s="70" t="s">
        <v>3833</v>
      </c>
      <c r="P105" s="70" t="s">
        <v>3842</v>
      </c>
      <c r="Q105" s="68"/>
      <c r="R105" s="175" t="s">
        <v>3908</v>
      </c>
      <c r="S105" s="70"/>
      <c r="T105" s="68"/>
      <c r="U105" s="109" t="s">
        <v>1694</v>
      </c>
      <c r="V105" s="80" t="s">
        <v>1376</v>
      </c>
      <c r="W105" s="80" t="s">
        <v>979</v>
      </c>
      <c r="X105" s="70" t="s">
        <v>1702</v>
      </c>
      <c r="Y105" s="68" t="s">
        <v>41</v>
      </c>
      <c r="Z105" s="68" t="s">
        <v>781</v>
      </c>
      <c r="AA105" s="69" t="s">
        <v>19</v>
      </c>
      <c r="AB105" s="68" t="s">
        <v>14</v>
      </c>
      <c r="AC105" s="68" t="s">
        <v>15</v>
      </c>
      <c r="AD105" s="147"/>
      <c r="AE105" s="147"/>
      <c r="AF105" s="147"/>
      <c r="AG105" s="147"/>
      <c r="AH105" s="147"/>
      <c r="AI105" s="148"/>
      <c r="AJ105" s="147"/>
      <c r="AK105" s="72">
        <f t="shared" si="7"/>
        <v>0</v>
      </c>
      <c r="AL105" s="72"/>
      <c r="AM105" s="72"/>
      <c r="AN105" s="72"/>
      <c r="AO105" s="74" t="s">
        <v>200</v>
      </c>
    </row>
    <row r="106" spans="1:41" s="69" customFormat="1">
      <c r="A106" s="69">
        <v>105</v>
      </c>
      <c r="C106" s="69" t="s">
        <v>1851</v>
      </c>
      <c r="D106" s="68" t="s">
        <v>191</v>
      </c>
      <c r="E106" s="69" t="s">
        <v>2083</v>
      </c>
      <c r="F106" s="69" t="s">
        <v>2084</v>
      </c>
      <c r="G106" s="69" t="s">
        <v>2</v>
      </c>
      <c r="H106" s="69" t="s">
        <v>5390</v>
      </c>
      <c r="I106" s="69">
        <v>2011</v>
      </c>
      <c r="L106" s="68" t="s">
        <v>1</v>
      </c>
      <c r="M106" s="68"/>
      <c r="N106" s="68" t="s">
        <v>116</v>
      </c>
      <c r="O106" s="70" t="s">
        <v>3831</v>
      </c>
      <c r="P106" s="70" t="s">
        <v>3840</v>
      </c>
      <c r="Q106" s="68"/>
      <c r="R106" s="175" t="s">
        <v>3909</v>
      </c>
      <c r="S106" s="70"/>
      <c r="T106" s="68"/>
      <c r="U106" s="109" t="s">
        <v>479</v>
      </c>
      <c r="V106" s="80" t="s">
        <v>1377</v>
      </c>
      <c r="W106" s="80" t="s">
        <v>980</v>
      </c>
      <c r="X106" s="70" t="s">
        <v>1702</v>
      </c>
      <c r="Y106" s="68" t="s">
        <v>121</v>
      </c>
      <c r="Z106" s="68" t="s">
        <v>782</v>
      </c>
      <c r="AA106" s="69" t="s">
        <v>19</v>
      </c>
      <c r="AB106" s="68" t="s">
        <v>17</v>
      </c>
      <c r="AC106" s="68" t="s">
        <v>15</v>
      </c>
      <c r="AD106" s="147"/>
      <c r="AE106" s="147"/>
      <c r="AF106" s="147">
        <v>1</v>
      </c>
      <c r="AG106" s="147"/>
      <c r="AH106" s="147">
        <v>1</v>
      </c>
      <c r="AI106" s="148" t="s">
        <v>1681</v>
      </c>
      <c r="AJ106" s="147"/>
      <c r="AK106" s="72">
        <f t="shared" si="7"/>
        <v>0</v>
      </c>
      <c r="AL106" s="72"/>
      <c r="AM106" s="72"/>
      <c r="AN106" s="72"/>
      <c r="AO106" s="74" t="s">
        <v>200</v>
      </c>
    </row>
    <row r="107" spans="1:41" s="69" customFormat="1">
      <c r="A107" s="69">
        <v>106</v>
      </c>
      <c r="C107" s="69" t="s">
        <v>1851</v>
      </c>
      <c r="D107" s="68" t="s">
        <v>410</v>
      </c>
      <c r="E107" s="69" t="s">
        <v>2083</v>
      </c>
      <c r="F107" s="69" t="s">
        <v>2085</v>
      </c>
      <c r="G107" s="69" t="s">
        <v>2</v>
      </c>
      <c r="H107" s="69" t="s">
        <v>5390</v>
      </c>
      <c r="I107" s="69">
        <v>2011</v>
      </c>
      <c r="L107" s="68" t="s">
        <v>1</v>
      </c>
      <c r="M107" s="68"/>
      <c r="N107" s="68" t="s">
        <v>116</v>
      </c>
      <c r="O107" s="70" t="s">
        <v>3831</v>
      </c>
      <c r="P107" s="70" t="s">
        <v>3840</v>
      </c>
      <c r="Q107" s="68"/>
      <c r="R107" s="175" t="s">
        <v>3909</v>
      </c>
      <c r="S107" s="70"/>
      <c r="T107" s="68"/>
      <c r="U107" s="109" t="s">
        <v>479</v>
      </c>
      <c r="V107" s="80" t="s">
        <v>1378</v>
      </c>
      <c r="W107" s="80" t="s">
        <v>981</v>
      </c>
      <c r="X107" s="70" t="s">
        <v>1702</v>
      </c>
      <c r="Y107" s="68"/>
      <c r="Z107" s="68" t="s">
        <v>162</v>
      </c>
      <c r="AA107" s="69" t="s">
        <v>19</v>
      </c>
      <c r="AB107" s="68" t="s">
        <v>17</v>
      </c>
      <c r="AC107" s="68" t="s">
        <v>15</v>
      </c>
      <c r="AD107" s="147"/>
      <c r="AE107" s="147"/>
      <c r="AF107" s="147"/>
      <c r="AG107" s="147"/>
      <c r="AH107" s="147"/>
      <c r="AI107" s="148"/>
      <c r="AJ107" s="147"/>
      <c r="AK107" s="72">
        <f t="shared" si="7"/>
        <v>0</v>
      </c>
      <c r="AL107" s="72"/>
      <c r="AM107" s="72"/>
      <c r="AN107" s="72"/>
      <c r="AO107" s="74" t="s">
        <v>200</v>
      </c>
    </row>
    <row r="108" spans="1:41" s="69" customFormat="1">
      <c r="A108" s="69">
        <v>107</v>
      </c>
      <c r="C108" s="69" t="s">
        <v>1851</v>
      </c>
      <c r="D108" s="68" t="s">
        <v>411</v>
      </c>
      <c r="E108" s="69" t="s">
        <v>2083</v>
      </c>
      <c r="F108" s="69" t="s">
        <v>2086</v>
      </c>
      <c r="G108" s="69" t="s">
        <v>2</v>
      </c>
      <c r="H108" s="69" t="s">
        <v>5390</v>
      </c>
      <c r="I108" s="69">
        <v>2011</v>
      </c>
      <c r="L108" s="68" t="s">
        <v>1</v>
      </c>
      <c r="M108" s="68"/>
      <c r="N108" s="68" t="s">
        <v>116</v>
      </c>
      <c r="O108" s="70" t="s">
        <v>3831</v>
      </c>
      <c r="P108" s="70" t="s">
        <v>3840</v>
      </c>
      <c r="Q108" s="68"/>
      <c r="R108" s="175" t="s">
        <v>3909</v>
      </c>
      <c r="S108" s="70"/>
      <c r="T108" s="68"/>
      <c r="U108" s="109" t="s">
        <v>479</v>
      </c>
      <c r="V108" s="80" t="s">
        <v>1377</v>
      </c>
      <c r="W108" s="80" t="s">
        <v>980</v>
      </c>
      <c r="X108" s="70" t="s">
        <v>1702</v>
      </c>
      <c r="Y108" s="68" t="s">
        <v>122</v>
      </c>
      <c r="Z108" s="68" t="s">
        <v>782</v>
      </c>
      <c r="AA108" s="69" t="s">
        <v>19</v>
      </c>
      <c r="AB108" s="68" t="s">
        <v>14</v>
      </c>
      <c r="AC108" s="68" t="s">
        <v>15</v>
      </c>
      <c r="AD108" s="147"/>
      <c r="AE108" s="147"/>
      <c r="AF108" s="147"/>
      <c r="AG108" s="147"/>
      <c r="AH108" s="147"/>
      <c r="AI108" s="148"/>
      <c r="AJ108" s="147"/>
      <c r="AK108" s="72">
        <f t="shared" si="7"/>
        <v>0</v>
      </c>
      <c r="AL108" s="72"/>
      <c r="AM108" s="72"/>
      <c r="AN108" s="72"/>
      <c r="AO108" s="74" t="s">
        <v>200</v>
      </c>
    </row>
    <row r="109" spans="1:41" s="69" customFormat="1">
      <c r="A109" s="69">
        <v>108</v>
      </c>
      <c r="C109" s="69" t="s">
        <v>1851</v>
      </c>
      <c r="D109" s="68" t="s">
        <v>117</v>
      </c>
      <c r="E109" s="69" t="s">
        <v>2083</v>
      </c>
      <c r="F109" s="69" t="s">
        <v>2087</v>
      </c>
      <c r="G109" s="69" t="s">
        <v>2</v>
      </c>
      <c r="H109" s="69" t="s">
        <v>5390</v>
      </c>
      <c r="I109" s="69">
        <v>2011</v>
      </c>
      <c r="L109" s="68" t="s">
        <v>1</v>
      </c>
      <c r="M109" s="68"/>
      <c r="N109" s="68" t="s">
        <v>116</v>
      </c>
      <c r="O109" s="70" t="s">
        <v>3831</v>
      </c>
      <c r="P109" s="70" t="s">
        <v>3840</v>
      </c>
      <c r="Q109" s="68"/>
      <c r="R109" s="175" t="s">
        <v>3909</v>
      </c>
      <c r="S109" s="70"/>
      <c r="T109" s="68"/>
      <c r="U109" s="109" t="s">
        <v>479</v>
      </c>
      <c r="V109" s="80" t="s">
        <v>1377</v>
      </c>
      <c r="W109" s="80" t="s">
        <v>980</v>
      </c>
      <c r="X109" s="70" t="s">
        <v>1702</v>
      </c>
      <c r="Y109" s="68" t="s">
        <v>122</v>
      </c>
      <c r="Z109" s="68" t="s">
        <v>782</v>
      </c>
      <c r="AA109" s="69" t="s">
        <v>19</v>
      </c>
      <c r="AB109" s="68" t="s">
        <v>14</v>
      </c>
      <c r="AC109" s="68" t="s">
        <v>15</v>
      </c>
      <c r="AD109" s="147"/>
      <c r="AE109" s="147"/>
      <c r="AF109" s="147"/>
      <c r="AG109" s="147"/>
      <c r="AH109" s="147"/>
      <c r="AI109" s="148"/>
      <c r="AJ109" s="147"/>
      <c r="AK109" s="72">
        <f t="shared" si="7"/>
        <v>0</v>
      </c>
      <c r="AL109" s="72"/>
      <c r="AM109" s="72"/>
      <c r="AN109" s="72"/>
      <c r="AO109" s="74" t="s">
        <v>200</v>
      </c>
    </row>
    <row r="110" spans="1:41" s="69" customFormat="1">
      <c r="A110" s="69">
        <v>109</v>
      </c>
      <c r="C110" s="69" t="s">
        <v>1851</v>
      </c>
      <c r="D110" s="68" t="s">
        <v>192</v>
      </c>
      <c r="E110" s="69" t="s">
        <v>2114</v>
      </c>
      <c r="F110" s="69" t="s">
        <v>2115</v>
      </c>
      <c r="G110" s="69" t="s">
        <v>2</v>
      </c>
      <c r="H110" s="69" t="s">
        <v>5390</v>
      </c>
      <c r="I110" s="69">
        <v>2011</v>
      </c>
      <c r="L110" s="68" t="s">
        <v>1</v>
      </c>
      <c r="M110" s="68"/>
      <c r="N110" s="68" t="s">
        <v>118</v>
      </c>
      <c r="O110" s="70" t="s">
        <v>3834</v>
      </c>
      <c r="P110" s="70" t="s">
        <v>3843</v>
      </c>
      <c r="Q110" s="68"/>
      <c r="R110" s="175" t="s">
        <v>3910</v>
      </c>
      <c r="S110" s="70"/>
      <c r="T110" s="68"/>
      <c r="U110" s="74" t="s">
        <v>1690</v>
      </c>
      <c r="V110" s="80" t="s">
        <v>1379</v>
      </c>
      <c r="W110" s="80" t="s">
        <v>982</v>
      </c>
      <c r="X110" s="70" t="s">
        <v>1702</v>
      </c>
      <c r="Y110" s="68" t="s">
        <v>121</v>
      </c>
      <c r="Z110" s="68" t="s">
        <v>782</v>
      </c>
      <c r="AA110" s="69" t="s">
        <v>19</v>
      </c>
      <c r="AB110" s="68" t="s">
        <v>17</v>
      </c>
      <c r="AC110" s="68" t="s">
        <v>15</v>
      </c>
      <c r="AD110" s="147"/>
      <c r="AE110" s="147"/>
      <c r="AF110" s="147">
        <v>1</v>
      </c>
      <c r="AG110" s="147"/>
      <c r="AH110" s="147">
        <v>1</v>
      </c>
      <c r="AI110" s="148" t="s">
        <v>1681</v>
      </c>
      <c r="AJ110" s="147"/>
      <c r="AK110" s="72">
        <f t="shared" ref="AK110:AK115" si="8">SUM(AL110:AN110)</f>
        <v>0</v>
      </c>
      <c r="AL110" s="72"/>
      <c r="AM110" s="72"/>
      <c r="AN110" s="72"/>
      <c r="AO110" s="74" t="s">
        <v>200</v>
      </c>
    </row>
    <row r="111" spans="1:41" s="69" customFormat="1">
      <c r="A111" s="69">
        <v>110</v>
      </c>
      <c r="C111" s="69" t="s">
        <v>1851</v>
      </c>
      <c r="D111" s="68" t="s">
        <v>412</v>
      </c>
      <c r="E111" s="69" t="s">
        <v>2114</v>
      </c>
      <c r="F111" s="69" t="s">
        <v>2116</v>
      </c>
      <c r="G111" s="69" t="s">
        <v>2</v>
      </c>
      <c r="H111" s="69" t="s">
        <v>5390</v>
      </c>
      <c r="I111" s="69">
        <v>2011</v>
      </c>
      <c r="L111" s="68" t="s">
        <v>1</v>
      </c>
      <c r="M111" s="68"/>
      <c r="N111" s="68" t="s">
        <v>118</v>
      </c>
      <c r="O111" s="70" t="s">
        <v>3834</v>
      </c>
      <c r="P111" s="70" t="s">
        <v>3843</v>
      </c>
      <c r="Q111" s="68"/>
      <c r="R111" s="175" t="s">
        <v>3910</v>
      </c>
      <c r="S111" s="70"/>
      <c r="T111" s="68"/>
      <c r="U111" s="74" t="s">
        <v>1690</v>
      </c>
      <c r="V111" s="80" t="s">
        <v>1380</v>
      </c>
      <c r="W111" s="80" t="s">
        <v>983</v>
      </c>
      <c r="X111" s="70" t="s">
        <v>1702</v>
      </c>
      <c r="Y111" s="68" t="s">
        <v>122</v>
      </c>
      <c r="Z111" s="68" t="s">
        <v>782</v>
      </c>
      <c r="AA111" s="69" t="s">
        <v>19</v>
      </c>
      <c r="AB111" s="68" t="s">
        <v>14</v>
      </c>
      <c r="AC111" s="68" t="s">
        <v>15</v>
      </c>
      <c r="AD111" s="147"/>
      <c r="AE111" s="147"/>
      <c r="AF111" s="147"/>
      <c r="AG111" s="147"/>
      <c r="AH111" s="147"/>
      <c r="AI111" s="148"/>
      <c r="AJ111" s="147"/>
      <c r="AK111" s="72">
        <f t="shared" si="8"/>
        <v>0</v>
      </c>
      <c r="AL111" s="72"/>
      <c r="AM111" s="72"/>
      <c r="AN111" s="72"/>
      <c r="AO111" s="74" t="s">
        <v>200</v>
      </c>
    </row>
    <row r="112" spans="1:41" s="69" customFormat="1">
      <c r="A112" s="69">
        <v>111</v>
      </c>
      <c r="C112" s="69" t="s">
        <v>1851</v>
      </c>
      <c r="D112" s="68" t="s">
        <v>119</v>
      </c>
      <c r="E112" s="69" t="s">
        <v>2114</v>
      </c>
      <c r="F112" s="69" t="s">
        <v>2117</v>
      </c>
      <c r="G112" s="69" t="s">
        <v>2</v>
      </c>
      <c r="H112" s="69" t="s">
        <v>5390</v>
      </c>
      <c r="I112" s="69">
        <v>2011</v>
      </c>
      <c r="L112" s="68" t="s">
        <v>1</v>
      </c>
      <c r="M112" s="68"/>
      <c r="N112" s="68" t="s">
        <v>118</v>
      </c>
      <c r="O112" s="70" t="s">
        <v>3834</v>
      </c>
      <c r="P112" s="70" t="s">
        <v>3843</v>
      </c>
      <c r="Q112" s="68"/>
      <c r="R112" s="175" t="s">
        <v>3910</v>
      </c>
      <c r="S112" s="70"/>
      <c r="T112" s="68"/>
      <c r="U112" s="74" t="s">
        <v>1690</v>
      </c>
      <c r="V112" s="80" t="s">
        <v>1381</v>
      </c>
      <c r="W112" s="80" t="s">
        <v>984</v>
      </c>
      <c r="X112" s="70" t="s">
        <v>1702</v>
      </c>
      <c r="Y112" s="68" t="s">
        <v>122</v>
      </c>
      <c r="Z112" s="68" t="s">
        <v>782</v>
      </c>
      <c r="AA112" s="69" t="s">
        <v>19</v>
      </c>
      <c r="AB112" s="68" t="s">
        <v>14</v>
      </c>
      <c r="AC112" s="68" t="s">
        <v>15</v>
      </c>
      <c r="AD112" s="147"/>
      <c r="AE112" s="147"/>
      <c r="AF112" s="147"/>
      <c r="AG112" s="147"/>
      <c r="AH112" s="147"/>
      <c r="AI112" s="148"/>
      <c r="AJ112" s="147"/>
      <c r="AK112" s="72">
        <f t="shared" si="8"/>
        <v>0</v>
      </c>
      <c r="AL112" s="72"/>
      <c r="AM112" s="72"/>
      <c r="AN112" s="72"/>
      <c r="AO112" s="74" t="s">
        <v>200</v>
      </c>
    </row>
    <row r="113" spans="1:41" s="69" customFormat="1">
      <c r="A113" s="69">
        <v>112</v>
      </c>
      <c r="C113" s="69" t="s">
        <v>1851</v>
      </c>
      <c r="D113" s="68" t="s">
        <v>193</v>
      </c>
      <c r="E113" s="69" t="s">
        <v>2118</v>
      </c>
      <c r="F113" s="69" t="s">
        <v>2120</v>
      </c>
      <c r="G113" s="69" t="s">
        <v>2</v>
      </c>
      <c r="H113" s="69" t="s">
        <v>5390</v>
      </c>
      <c r="I113" s="69">
        <v>2011</v>
      </c>
      <c r="L113" s="68" t="s">
        <v>1</v>
      </c>
      <c r="M113" s="68"/>
      <c r="N113" s="68" t="s">
        <v>120</v>
      </c>
      <c r="O113" s="70" t="s">
        <v>3835</v>
      </c>
      <c r="P113" s="70" t="s">
        <v>3844</v>
      </c>
      <c r="Q113" s="68"/>
      <c r="R113" s="175" t="s">
        <v>3911</v>
      </c>
      <c r="S113" s="70"/>
      <c r="T113" s="68"/>
      <c r="U113" s="74" t="s">
        <v>1692</v>
      </c>
      <c r="V113" s="80" t="s">
        <v>1382</v>
      </c>
      <c r="W113" s="80" t="s">
        <v>985</v>
      </c>
      <c r="X113" s="70" t="s">
        <v>1702</v>
      </c>
      <c r="Y113" s="68" t="s">
        <v>121</v>
      </c>
      <c r="Z113" s="68" t="s">
        <v>782</v>
      </c>
      <c r="AA113" s="69" t="s">
        <v>19</v>
      </c>
      <c r="AB113" s="68" t="s">
        <v>17</v>
      </c>
      <c r="AC113" s="68" t="s">
        <v>15</v>
      </c>
      <c r="AD113" s="147"/>
      <c r="AE113" s="147"/>
      <c r="AF113" s="147">
        <v>1</v>
      </c>
      <c r="AG113" s="147"/>
      <c r="AH113" s="147">
        <v>1</v>
      </c>
      <c r="AI113" s="148" t="s">
        <v>1681</v>
      </c>
      <c r="AJ113" s="147"/>
      <c r="AK113" s="72">
        <f t="shared" si="8"/>
        <v>0</v>
      </c>
      <c r="AL113" s="72"/>
      <c r="AM113" s="72"/>
      <c r="AN113" s="72"/>
      <c r="AO113" s="74" t="s">
        <v>200</v>
      </c>
    </row>
    <row r="114" spans="1:41" s="69" customFormat="1">
      <c r="A114" s="69">
        <v>113</v>
      </c>
      <c r="C114" s="69" t="s">
        <v>1851</v>
      </c>
      <c r="D114" s="68" t="s">
        <v>413</v>
      </c>
      <c r="E114" s="69" t="s">
        <v>2118</v>
      </c>
      <c r="F114" s="69" t="s">
        <v>2121</v>
      </c>
      <c r="G114" s="69" t="s">
        <v>2</v>
      </c>
      <c r="H114" s="69" t="s">
        <v>5390</v>
      </c>
      <c r="I114" s="69">
        <v>2011</v>
      </c>
      <c r="L114" s="68" t="s">
        <v>1</v>
      </c>
      <c r="M114" s="68"/>
      <c r="N114" s="68" t="s">
        <v>120</v>
      </c>
      <c r="O114" s="70" t="s">
        <v>3835</v>
      </c>
      <c r="P114" s="70" t="s">
        <v>3844</v>
      </c>
      <c r="Q114" s="68"/>
      <c r="R114" s="175" t="s">
        <v>3911</v>
      </c>
      <c r="S114" s="70"/>
      <c r="T114" s="68"/>
      <c r="U114" s="74" t="s">
        <v>1692</v>
      </c>
      <c r="V114" s="80" t="s">
        <v>1383</v>
      </c>
      <c r="W114" s="80" t="s">
        <v>986</v>
      </c>
      <c r="X114" s="70" t="s">
        <v>1702</v>
      </c>
      <c r="Y114" s="68"/>
      <c r="Z114" s="68" t="s">
        <v>162</v>
      </c>
      <c r="AA114" s="69" t="s">
        <v>19</v>
      </c>
      <c r="AB114" s="68" t="s">
        <v>17</v>
      </c>
      <c r="AC114" s="68" t="s">
        <v>15</v>
      </c>
      <c r="AD114" s="147"/>
      <c r="AE114" s="147"/>
      <c r="AF114" s="147"/>
      <c r="AG114" s="147"/>
      <c r="AH114" s="147"/>
      <c r="AI114" s="148"/>
      <c r="AJ114" s="147"/>
      <c r="AK114" s="72">
        <f t="shared" si="8"/>
        <v>0</v>
      </c>
      <c r="AL114" s="72"/>
      <c r="AM114" s="72"/>
      <c r="AN114" s="72"/>
      <c r="AO114" s="74" t="s">
        <v>200</v>
      </c>
    </row>
    <row r="115" spans="1:41" s="69" customFormat="1">
      <c r="A115" s="69">
        <v>114</v>
      </c>
      <c r="C115" s="69" t="s">
        <v>1851</v>
      </c>
      <c r="D115" s="68" t="s">
        <v>414</v>
      </c>
      <c r="E115" s="69" t="s">
        <v>2118</v>
      </c>
      <c r="F115" s="69" t="s">
        <v>2119</v>
      </c>
      <c r="G115" s="69" t="s">
        <v>2</v>
      </c>
      <c r="H115" s="69" t="s">
        <v>5390</v>
      </c>
      <c r="I115" s="69">
        <v>2011</v>
      </c>
      <c r="L115" s="68" t="s">
        <v>1</v>
      </c>
      <c r="M115" s="68"/>
      <c r="N115" s="174" t="s">
        <v>120</v>
      </c>
      <c r="O115" s="70" t="s">
        <v>3835</v>
      </c>
      <c r="P115" s="70" t="s">
        <v>3844</v>
      </c>
      <c r="Q115" s="174"/>
      <c r="R115" s="175" t="s">
        <v>3911</v>
      </c>
      <c r="S115" s="70"/>
      <c r="T115" s="68"/>
      <c r="U115" s="74" t="s">
        <v>1692</v>
      </c>
      <c r="V115" s="80" t="s">
        <v>1384</v>
      </c>
      <c r="W115" s="80" t="s">
        <v>987</v>
      </c>
      <c r="X115" s="70" t="s">
        <v>1702</v>
      </c>
      <c r="Y115" s="70" t="s">
        <v>122</v>
      </c>
      <c r="Z115" s="68" t="s">
        <v>782</v>
      </c>
      <c r="AA115" s="69" t="s">
        <v>19</v>
      </c>
      <c r="AB115" s="70" t="s">
        <v>14</v>
      </c>
      <c r="AC115" s="68" t="s">
        <v>15</v>
      </c>
      <c r="AD115" s="147"/>
      <c r="AE115" s="147"/>
      <c r="AF115" s="147"/>
      <c r="AG115" s="147"/>
      <c r="AH115" s="147"/>
      <c r="AI115" s="148"/>
      <c r="AJ115" s="147"/>
      <c r="AK115" s="72">
        <f t="shared" si="8"/>
        <v>0</v>
      </c>
      <c r="AL115" s="72"/>
      <c r="AM115" s="72"/>
      <c r="AN115" s="72"/>
      <c r="AO115" s="74" t="s">
        <v>200</v>
      </c>
    </row>
    <row r="116" spans="1:41" s="69" customFormat="1">
      <c r="A116" s="69">
        <v>115</v>
      </c>
      <c r="C116" s="69" t="s">
        <v>1851</v>
      </c>
      <c r="D116" s="68" t="s">
        <v>123</v>
      </c>
      <c r="E116" s="69" t="s">
        <v>2118</v>
      </c>
      <c r="F116" s="69" t="s">
        <v>2122</v>
      </c>
      <c r="G116" s="69" t="s">
        <v>2</v>
      </c>
      <c r="H116" s="69" t="s">
        <v>5390</v>
      </c>
      <c r="I116" s="69">
        <v>2011</v>
      </c>
      <c r="L116" s="68" t="s">
        <v>1</v>
      </c>
      <c r="M116" s="68"/>
      <c r="N116" s="174" t="s">
        <v>120</v>
      </c>
      <c r="O116" s="70" t="s">
        <v>3835</v>
      </c>
      <c r="P116" s="70" t="s">
        <v>3844</v>
      </c>
      <c r="Q116" s="174"/>
      <c r="R116" s="175" t="s">
        <v>3911</v>
      </c>
      <c r="S116" s="70"/>
      <c r="T116" s="68"/>
      <c r="U116" s="74" t="s">
        <v>1692</v>
      </c>
      <c r="V116" s="80" t="s">
        <v>1384</v>
      </c>
      <c r="W116" s="80" t="s">
        <v>987</v>
      </c>
      <c r="X116" s="70" t="s">
        <v>1702</v>
      </c>
      <c r="Y116" s="70" t="s">
        <v>122</v>
      </c>
      <c r="Z116" s="68" t="s">
        <v>782</v>
      </c>
      <c r="AA116" s="69" t="s">
        <v>19</v>
      </c>
      <c r="AB116" s="70" t="s">
        <v>14</v>
      </c>
      <c r="AC116" s="68" t="s">
        <v>15</v>
      </c>
      <c r="AD116" s="147"/>
      <c r="AE116" s="147"/>
      <c r="AF116" s="147"/>
      <c r="AG116" s="147"/>
      <c r="AH116" s="147"/>
      <c r="AI116" s="148"/>
      <c r="AJ116" s="147"/>
      <c r="AK116" s="72">
        <f t="shared" ref="AK116:AK148" si="9">SUM(AL116:AN116)</f>
        <v>0</v>
      </c>
      <c r="AL116" s="72"/>
      <c r="AM116" s="72"/>
      <c r="AN116" s="72"/>
      <c r="AO116" s="74" t="s">
        <v>200</v>
      </c>
    </row>
    <row r="117" spans="1:41" s="69" customFormat="1">
      <c r="A117" s="69">
        <v>116</v>
      </c>
      <c r="C117" s="69" t="s">
        <v>1851</v>
      </c>
      <c r="D117" s="68" t="s">
        <v>415</v>
      </c>
      <c r="E117" s="69" t="s">
        <v>2214</v>
      </c>
      <c r="F117" s="69" t="s">
        <v>2215</v>
      </c>
      <c r="G117" s="69" t="s">
        <v>2</v>
      </c>
      <c r="H117" s="69" t="s">
        <v>5390</v>
      </c>
      <c r="I117" s="69">
        <v>2012</v>
      </c>
      <c r="L117" s="68" t="s">
        <v>1</v>
      </c>
      <c r="M117" s="68"/>
      <c r="N117" s="174" t="s">
        <v>124</v>
      </c>
      <c r="O117" s="70" t="s">
        <v>3836</v>
      </c>
      <c r="P117" s="70" t="s">
        <v>3845</v>
      </c>
      <c r="Q117" s="174"/>
      <c r="R117" s="175" t="s">
        <v>3912</v>
      </c>
      <c r="S117" s="70"/>
      <c r="T117" s="174"/>
      <c r="U117" s="74" t="s">
        <v>1696</v>
      </c>
      <c r="V117" s="80" t="s">
        <v>1385</v>
      </c>
      <c r="W117" s="80" t="s">
        <v>988</v>
      </c>
      <c r="X117" s="70" t="s">
        <v>1702</v>
      </c>
      <c r="Y117" s="68" t="s">
        <v>121</v>
      </c>
      <c r="Z117" s="68" t="s">
        <v>782</v>
      </c>
      <c r="AA117" s="69" t="s">
        <v>19</v>
      </c>
      <c r="AB117" s="68" t="s">
        <v>17</v>
      </c>
      <c r="AC117" s="68" t="s">
        <v>46</v>
      </c>
      <c r="AD117" s="147"/>
      <c r="AE117" s="147"/>
      <c r="AF117" s="147">
        <v>1</v>
      </c>
      <c r="AG117" s="147"/>
      <c r="AH117" s="147">
        <v>1</v>
      </c>
      <c r="AI117" s="148" t="s">
        <v>1681</v>
      </c>
      <c r="AJ117" s="147"/>
      <c r="AK117" s="72">
        <f t="shared" si="9"/>
        <v>0</v>
      </c>
      <c r="AL117" s="72"/>
      <c r="AM117" s="72"/>
      <c r="AN117" s="72"/>
      <c r="AO117" s="74" t="s">
        <v>200</v>
      </c>
    </row>
    <row r="118" spans="1:41" s="69" customFormat="1">
      <c r="A118" s="69">
        <v>117</v>
      </c>
      <c r="C118" s="69" t="s">
        <v>1851</v>
      </c>
      <c r="D118" s="68" t="s">
        <v>416</v>
      </c>
      <c r="E118" s="69" t="s">
        <v>2214</v>
      </c>
      <c r="F118" s="69" t="s">
        <v>2216</v>
      </c>
      <c r="G118" s="69" t="s">
        <v>2</v>
      </c>
      <c r="H118" s="69" t="s">
        <v>5390</v>
      </c>
      <c r="I118" s="69">
        <v>2012</v>
      </c>
      <c r="L118" s="68" t="s">
        <v>1</v>
      </c>
      <c r="M118" s="68"/>
      <c r="N118" s="174" t="s">
        <v>124</v>
      </c>
      <c r="O118" s="70" t="s">
        <v>3836</v>
      </c>
      <c r="P118" s="70" t="s">
        <v>3845</v>
      </c>
      <c r="Q118" s="174"/>
      <c r="R118" s="175" t="s">
        <v>3912</v>
      </c>
      <c r="S118" s="70"/>
      <c r="T118" s="174"/>
      <c r="U118" s="74" t="s">
        <v>1696</v>
      </c>
      <c r="V118" s="80" t="s">
        <v>1386</v>
      </c>
      <c r="W118" s="80" t="s">
        <v>989</v>
      </c>
      <c r="X118" s="70" t="s">
        <v>1702</v>
      </c>
      <c r="Y118" s="68" t="s">
        <v>122</v>
      </c>
      <c r="Z118" s="68" t="s">
        <v>782</v>
      </c>
      <c r="AA118" s="69" t="s">
        <v>19</v>
      </c>
      <c r="AB118" s="68" t="s">
        <v>14</v>
      </c>
      <c r="AC118" s="68" t="s">
        <v>46</v>
      </c>
      <c r="AD118" s="147"/>
      <c r="AE118" s="147"/>
      <c r="AF118" s="147"/>
      <c r="AG118" s="147"/>
      <c r="AH118" s="147"/>
      <c r="AI118" s="148"/>
      <c r="AJ118" s="147"/>
      <c r="AK118" s="72">
        <f t="shared" si="9"/>
        <v>0</v>
      </c>
      <c r="AL118" s="72"/>
      <c r="AM118" s="72"/>
      <c r="AN118" s="72"/>
      <c r="AO118" s="74" t="s">
        <v>200</v>
      </c>
    </row>
    <row r="119" spans="1:41" s="69" customFormat="1">
      <c r="A119" s="69">
        <v>118</v>
      </c>
      <c r="C119" s="69" t="s">
        <v>1851</v>
      </c>
      <c r="D119" s="68" t="s">
        <v>125</v>
      </c>
      <c r="E119" s="69" t="s">
        <v>2214</v>
      </c>
      <c r="F119" s="69" t="s">
        <v>2217</v>
      </c>
      <c r="G119" s="69" t="s">
        <v>2</v>
      </c>
      <c r="H119" s="69" t="s">
        <v>5390</v>
      </c>
      <c r="I119" s="69">
        <v>2012</v>
      </c>
      <c r="L119" s="68" t="s">
        <v>1</v>
      </c>
      <c r="M119" s="68"/>
      <c r="N119" s="174" t="s">
        <v>124</v>
      </c>
      <c r="O119" s="70" t="s">
        <v>3836</v>
      </c>
      <c r="P119" s="70" t="s">
        <v>3845</v>
      </c>
      <c r="Q119" s="174"/>
      <c r="R119" s="175" t="s">
        <v>3912</v>
      </c>
      <c r="S119" s="70"/>
      <c r="T119" s="174"/>
      <c r="U119" s="74" t="s">
        <v>1696</v>
      </c>
      <c r="V119" s="80" t="s">
        <v>1387</v>
      </c>
      <c r="W119" s="80" t="s">
        <v>990</v>
      </c>
      <c r="X119" s="70" t="s">
        <v>1702</v>
      </c>
      <c r="Y119" s="68" t="s">
        <v>122</v>
      </c>
      <c r="Z119" s="68" t="s">
        <v>782</v>
      </c>
      <c r="AA119" s="69" t="s">
        <v>19</v>
      </c>
      <c r="AB119" s="68" t="s">
        <v>14</v>
      </c>
      <c r="AC119" s="68" t="s">
        <v>46</v>
      </c>
      <c r="AD119" s="147"/>
      <c r="AE119" s="147"/>
      <c r="AF119" s="147"/>
      <c r="AG119" s="147"/>
      <c r="AH119" s="147"/>
      <c r="AI119" s="148"/>
      <c r="AJ119" s="147"/>
      <c r="AK119" s="72">
        <f t="shared" si="9"/>
        <v>0</v>
      </c>
      <c r="AL119" s="72"/>
      <c r="AM119" s="72"/>
      <c r="AN119" s="72"/>
      <c r="AO119" s="74" t="s">
        <v>200</v>
      </c>
    </row>
    <row r="120" spans="1:41" s="69" customFormat="1">
      <c r="A120" s="69">
        <v>119</v>
      </c>
      <c r="C120" s="69" t="s">
        <v>1851</v>
      </c>
      <c r="D120" s="68" t="s">
        <v>417</v>
      </c>
      <c r="E120" s="69" t="s">
        <v>2214</v>
      </c>
      <c r="F120" s="69" t="s">
        <v>2218</v>
      </c>
      <c r="G120" s="69" t="s">
        <v>2</v>
      </c>
      <c r="H120" s="69" t="s">
        <v>5390</v>
      </c>
      <c r="I120" s="69">
        <v>2012</v>
      </c>
      <c r="L120" s="68" t="s">
        <v>1</v>
      </c>
      <c r="M120" s="68"/>
      <c r="N120" s="174" t="s">
        <v>124</v>
      </c>
      <c r="O120" s="70" t="s">
        <v>3836</v>
      </c>
      <c r="P120" s="70" t="s">
        <v>3845</v>
      </c>
      <c r="Q120" s="174"/>
      <c r="R120" s="175" t="s">
        <v>3912</v>
      </c>
      <c r="S120" s="70"/>
      <c r="T120" s="174"/>
      <c r="U120" s="74" t="s">
        <v>1696</v>
      </c>
      <c r="V120" s="80" t="s">
        <v>1388</v>
      </c>
      <c r="W120" s="80" t="s">
        <v>991</v>
      </c>
      <c r="X120" s="70" t="s">
        <v>1702</v>
      </c>
      <c r="Y120" s="68" t="s">
        <v>762</v>
      </c>
      <c r="Z120" s="68" t="s">
        <v>162</v>
      </c>
      <c r="AA120" s="69" t="s">
        <v>19</v>
      </c>
      <c r="AB120" s="68" t="s">
        <v>17</v>
      </c>
      <c r="AC120" s="68" t="s">
        <v>15</v>
      </c>
      <c r="AD120" s="147"/>
      <c r="AE120" s="147"/>
      <c r="AF120" s="147"/>
      <c r="AG120" s="147"/>
      <c r="AH120" s="147"/>
      <c r="AI120" s="148"/>
      <c r="AJ120" s="147"/>
      <c r="AK120" s="72">
        <f t="shared" si="9"/>
        <v>0</v>
      </c>
      <c r="AL120" s="72"/>
      <c r="AM120" s="72"/>
      <c r="AN120" s="72"/>
      <c r="AO120" s="74" t="s">
        <v>200</v>
      </c>
    </row>
    <row r="121" spans="1:41" s="69" customFormat="1">
      <c r="A121" s="69">
        <v>120</v>
      </c>
      <c r="C121" s="69" t="s">
        <v>1851</v>
      </c>
      <c r="D121" s="70" t="s">
        <v>390</v>
      </c>
      <c r="E121" s="69" t="s">
        <v>2219</v>
      </c>
      <c r="F121" s="69" t="s">
        <v>2220</v>
      </c>
      <c r="G121" s="69" t="s">
        <v>2</v>
      </c>
      <c r="H121" s="69" t="s">
        <v>220</v>
      </c>
      <c r="I121" s="69">
        <v>2012</v>
      </c>
      <c r="L121" s="68" t="s">
        <v>1</v>
      </c>
      <c r="M121" s="68"/>
      <c r="N121" s="70" t="s">
        <v>658</v>
      </c>
      <c r="O121" s="70" t="s">
        <v>3836</v>
      </c>
      <c r="P121" s="70" t="s">
        <v>3846</v>
      </c>
      <c r="Q121" s="70"/>
      <c r="R121" s="175" t="s">
        <v>3913</v>
      </c>
      <c r="S121" s="70"/>
      <c r="T121" s="70"/>
      <c r="U121" s="71" t="s">
        <v>1696</v>
      </c>
      <c r="V121" s="99" t="s">
        <v>804</v>
      </c>
      <c r="W121" s="99" t="s">
        <v>843</v>
      </c>
      <c r="X121" s="70" t="s">
        <v>1782</v>
      </c>
      <c r="Y121" s="68" t="s">
        <v>134</v>
      </c>
      <c r="Z121" s="68" t="s">
        <v>783</v>
      </c>
      <c r="AA121" s="69" t="s">
        <v>19</v>
      </c>
      <c r="AB121" s="68" t="s">
        <v>17</v>
      </c>
      <c r="AC121" s="68" t="s">
        <v>46</v>
      </c>
      <c r="AD121" s="147"/>
      <c r="AE121" s="147"/>
      <c r="AF121" s="147">
        <v>1</v>
      </c>
      <c r="AG121" s="147"/>
      <c r="AH121" s="147">
        <v>1</v>
      </c>
      <c r="AI121" s="148" t="s">
        <v>1681</v>
      </c>
      <c r="AJ121" s="147"/>
      <c r="AK121" s="72">
        <f t="shared" si="9"/>
        <v>0</v>
      </c>
      <c r="AL121" s="72"/>
      <c r="AM121" s="72"/>
      <c r="AN121" s="72"/>
      <c r="AO121" s="74" t="s">
        <v>200</v>
      </c>
    </row>
    <row r="122" spans="1:41" s="69" customFormat="1">
      <c r="A122" s="69">
        <v>121</v>
      </c>
      <c r="C122" s="69" t="s">
        <v>1851</v>
      </c>
      <c r="D122" s="70" t="s">
        <v>391</v>
      </c>
      <c r="E122" s="69" t="s">
        <v>2219</v>
      </c>
      <c r="F122" s="69" t="s">
        <v>2221</v>
      </c>
      <c r="G122" s="69" t="s">
        <v>2</v>
      </c>
      <c r="H122" s="69" t="s">
        <v>220</v>
      </c>
      <c r="I122" s="69">
        <v>2012</v>
      </c>
      <c r="L122" s="68" t="s">
        <v>1</v>
      </c>
      <c r="M122" s="68"/>
      <c r="N122" s="70" t="s">
        <v>658</v>
      </c>
      <c r="O122" s="70" t="s">
        <v>3836</v>
      </c>
      <c r="P122" s="70" t="s">
        <v>3846</v>
      </c>
      <c r="Q122" s="70"/>
      <c r="R122" s="175" t="s">
        <v>3913</v>
      </c>
      <c r="S122" s="70"/>
      <c r="T122" s="70"/>
      <c r="U122" s="71" t="s">
        <v>1696</v>
      </c>
      <c r="V122" s="99" t="s">
        <v>804</v>
      </c>
      <c r="W122" s="99" t="s">
        <v>843</v>
      </c>
      <c r="X122" s="70" t="s">
        <v>1782</v>
      </c>
      <c r="Y122" s="68" t="s">
        <v>759</v>
      </c>
      <c r="Z122" s="68" t="s">
        <v>186</v>
      </c>
      <c r="AA122" s="69" t="s">
        <v>19</v>
      </c>
      <c r="AB122" s="68" t="s">
        <v>14</v>
      </c>
      <c r="AC122" s="68" t="s">
        <v>46</v>
      </c>
      <c r="AD122" s="147"/>
      <c r="AE122" s="147"/>
      <c r="AF122" s="147"/>
      <c r="AG122" s="147"/>
      <c r="AH122" s="147"/>
      <c r="AI122" s="148"/>
      <c r="AJ122" s="147"/>
      <c r="AK122" s="72">
        <f t="shared" si="9"/>
        <v>0</v>
      </c>
      <c r="AL122" s="72"/>
      <c r="AM122" s="72"/>
      <c r="AN122" s="72"/>
      <c r="AO122" s="74" t="s">
        <v>200</v>
      </c>
    </row>
    <row r="123" spans="1:41" s="69" customFormat="1">
      <c r="A123" s="69">
        <v>122</v>
      </c>
      <c r="C123" s="69" t="s">
        <v>1851</v>
      </c>
      <c r="D123" s="70" t="s">
        <v>392</v>
      </c>
      <c r="E123" s="69" t="s">
        <v>2219</v>
      </c>
      <c r="F123" s="69" t="s">
        <v>2222</v>
      </c>
      <c r="G123" s="69" t="s">
        <v>2</v>
      </c>
      <c r="H123" s="69" t="s">
        <v>220</v>
      </c>
      <c r="I123" s="69">
        <v>2012</v>
      </c>
      <c r="L123" s="68" t="s">
        <v>1</v>
      </c>
      <c r="M123" s="68"/>
      <c r="N123" s="70" t="s">
        <v>658</v>
      </c>
      <c r="O123" s="70" t="s">
        <v>3836</v>
      </c>
      <c r="P123" s="70" t="s">
        <v>3846</v>
      </c>
      <c r="Q123" s="70"/>
      <c r="R123" s="175" t="s">
        <v>3913</v>
      </c>
      <c r="S123" s="70"/>
      <c r="T123" s="70"/>
      <c r="U123" s="71" t="s">
        <v>1696</v>
      </c>
      <c r="V123" s="99" t="s">
        <v>804</v>
      </c>
      <c r="W123" s="99" t="s">
        <v>843</v>
      </c>
      <c r="X123" s="70" t="s">
        <v>1782</v>
      </c>
      <c r="Y123" s="68" t="s">
        <v>759</v>
      </c>
      <c r="Z123" s="68" t="s">
        <v>186</v>
      </c>
      <c r="AA123" s="69" t="s">
        <v>19</v>
      </c>
      <c r="AB123" s="68" t="s">
        <v>14</v>
      </c>
      <c r="AC123" s="68" t="s">
        <v>46</v>
      </c>
      <c r="AD123" s="147"/>
      <c r="AE123" s="147"/>
      <c r="AF123" s="147"/>
      <c r="AG123" s="147"/>
      <c r="AH123" s="147"/>
      <c r="AI123" s="148"/>
      <c r="AJ123" s="147"/>
      <c r="AK123" s="72">
        <f t="shared" si="9"/>
        <v>0</v>
      </c>
      <c r="AL123" s="72"/>
      <c r="AM123" s="72"/>
      <c r="AN123" s="72"/>
      <c r="AO123" s="74" t="s">
        <v>200</v>
      </c>
    </row>
    <row r="124" spans="1:41" s="69" customFormat="1">
      <c r="A124" s="69">
        <v>123</v>
      </c>
      <c r="C124" s="69" t="s">
        <v>1851</v>
      </c>
      <c r="D124" s="70" t="s">
        <v>393</v>
      </c>
      <c r="E124" s="69" t="s">
        <v>2223</v>
      </c>
      <c r="F124" s="69" t="s">
        <v>2224</v>
      </c>
      <c r="G124" s="69" t="s">
        <v>2</v>
      </c>
      <c r="H124" s="69" t="s">
        <v>220</v>
      </c>
      <c r="I124" s="69">
        <v>2012</v>
      </c>
      <c r="L124" s="68" t="s">
        <v>1</v>
      </c>
      <c r="M124" s="68"/>
      <c r="N124" s="70" t="s">
        <v>660</v>
      </c>
      <c r="O124" s="70" t="s">
        <v>3833</v>
      </c>
      <c r="P124" s="70" t="s">
        <v>3847</v>
      </c>
      <c r="Q124" s="70"/>
      <c r="R124" s="175" t="s">
        <v>3914</v>
      </c>
      <c r="S124" s="70"/>
      <c r="T124" s="70"/>
      <c r="U124" s="71" t="s">
        <v>1694</v>
      </c>
      <c r="V124" s="99" t="s">
        <v>805</v>
      </c>
      <c r="W124" s="99" t="s">
        <v>1278</v>
      </c>
      <c r="X124" s="70" t="s">
        <v>1782</v>
      </c>
      <c r="Y124" s="68" t="s">
        <v>134</v>
      </c>
      <c r="Z124" s="68" t="s">
        <v>783</v>
      </c>
      <c r="AA124" s="69" t="s">
        <v>19</v>
      </c>
      <c r="AB124" s="68" t="s">
        <v>17</v>
      </c>
      <c r="AC124" s="68" t="s">
        <v>46</v>
      </c>
      <c r="AD124" s="147"/>
      <c r="AE124" s="147"/>
      <c r="AF124" s="147">
        <v>1</v>
      </c>
      <c r="AG124" s="147"/>
      <c r="AH124" s="147">
        <v>1</v>
      </c>
      <c r="AI124" s="148" t="s">
        <v>1681</v>
      </c>
      <c r="AJ124" s="147"/>
      <c r="AK124" s="72">
        <f t="shared" si="9"/>
        <v>0</v>
      </c>
      <c r="AL124" s="72"/>
      <c r="AM124" s="72"/>
      <c r="AN124" s="72"/>
      <c r="AO124" s="74" t="s">
        <v>200</v>
      </c>
    </row>
    <row r="125" spans="1:41" s="69" customFormat="1">
      <c r="A125" s="69">
        <v>124</v>
      </c>
      <c r="C125" s="69" t="s">
        <v>1851</v>
      </c>
      <c r="D125" s="70" t="s">
        <v>394</v>
      </c>
      <c r="E125" s="69" t="s">
        <v>2223</v>
      </c>
      <c r="F125" s="69" t="s">
        <v>2225</v>
      </c>
      <c r="G125" s="69" t="s">
        <v>2</v>
      </c>
      <c r="H125" s="69" t="s">
        <v>220</v>
      </c>
      <c r="I125" s="69">
        <v>2012</v>
      </c>
      <c r="L125" s="68" t="s">
        <v>1</v>
      </c>
      <c r="M125" s="68"/>
      <c r="N125" s="70" t="s">
        <v>660</v>
      </c>
      <c r="O125" s="70" t="s">
        <v>3833</v>
      </c>
      <c r="P125" s="70" t="s">
        <v>3847</v>
      </c>
      <c r="Q125" s="70"/>
      <c r="R125" s="175" t="s">
        <v>3914</v>
      </c>
      <c r="S125" s="70"/>
      <c r="T125" s="70"/>
      <c r="U125" s="71" t="s">
        <v>1694</v>
      </c>
      <c r="V125" s="99" t="s">
        <v>805</v>
      </c>
      <c r="W125" s="99" t="s">
        <v>1278</v>
      </c>
      <c r="X125" s="70" t="s">
        <v>1782</v>
      </c>
      <c r="Y125" s="68" t="s">
        <v>759</v>
      </c>
      <c r="Z125" s="68" t="s">
        <v>186</v>
      </c>
      <c r="AA125" s="69" t="s">
        <v>19</v>
      </c>
      <c r="AB125" s="68" t="s">
        <v>14</v>
      </c>
      <c r="AC125" s="68" t="s">
        <v>46</v>
      </c>
      <c r="AD125" s="147"/>
      <c r="AE125" s="147"/>
      <c r="AF125" s="147"/>
      <c r="AG125" s="147"/>
      <c r="AH125" s="147"/>
      <c r="AI125" s="148"/>
      <c r="AJ125" s="147"/>
      <c r="AK125" s="72">
        <f>SUM(AL125:AN125)</f>
        <v>0</v>
      </c>
      <c r="AL125" s="72"/>
      <c r="AM125" s="72"/>
      <c r="AN125" s="72"/>
      <c r="AO125" s="74" t="s">
        <v>200</v>
      </c>
    </row>
    <row r="126" spans="1:41" s="69" customFormat="1">
      <c r="A126" s="69">
        <v>125</v>
      </c>
      <c r="C126" s="69" t="s">
        <v>1851</v>
      </c>
      <c r="D126" s="70" t="s">
        <v>135</v>
      </c>
      <c r="E126" s="69" t="s">
        <v>2223</v>
      </c>
      <c r="F126" s="69" t="s">
        <v>2226</v>
      </c>
      <c r="G126" s="69" t="s">
        <v>2</v>
      </c>
      <c r="H126" s="69" t="s">
        <v>220</v>
      </c>
      <c r="I126" s="69">
        <v>2012</v>
      </c>
      <c r="L126" s="68" t="s">
        <v>1</v>
      </c>
      <c r="M126" s="68"/>
      <c r="N126" s="70" t="s">
        <v>660</v>
      </c>
      <c r="O126" s="70" t="s">
        <v>3833</v>
      </c>
      <c r="P126" s="70" t="s">
        <v>3847</v>
      </c>
      <c r="Q126" s="70"/>
      <c r="R126" s="175" t="s">
        <v>3914</v>
      </c>
      <c r="S126" s="70"/>
      <c r="T126" s="70"/>
      <c r="U126" s="71" t="s">
        <v>1694</v>
      </c>
      <c r="V126" s="99" t="s">
        <v>805</v>
      </c>
      <c r="W126" s="99" t="s">
        <v>1278</v>
      </c>
      <c r="X126" s="70" t="s">
        <v>1782</v>
      </c>
      <c r="Y126" s="68" t="s">
        <v>759</v>
      </c>
      <c r="Z126" s="68" t="s">
        <v>186</v>
      </c>
      <c r="AA126" s="69" t="s">
        <v>19</v>
      </c>
      <c r="AB126" s="68" t="s">
        <v>14</v>
      </c>
      <c r="AC126" s="68" t="s">
        <v>46</v>
      </c>
      <c r="AD126" s="147"/>
      <c r="AE126" s="147"/>
      <c r="AF126" s="147"/>
      <c r="AG126" s="147"/>
      <c r="AH126" s="147"/>
      <c r="AI126" s="148"/>
      <c r="AJ126" s="147"/>
      <c r="AK126" s="72">
        <f t="shared" ref="AK126:AK127" si="10">SUM(AL126:AN126)</f>
        <v>0</v>
      </c>
      <c r="AL126" s="72"/>
      <c r="AM126" s="72"/>
      <c r="AN126" s="72"/>
      <c r="AO126" s="74" t="s">
        <v>200</v>
      </c>
    </row>
    <row r="127" spans="1:41" s="69" customFormat="1">
      <c r="A127" s="69">
        <v>126</v>
      </c>
      <c r="C127" s="69" t="s">
        <v>1851</v>
      </c>
      <c r="D127" s="70" t="s">
        <v>136</v>
      </c>
      <c r="E127" s="69" t="s">
        <v>2223</v>
      </c>
      <c r="F127" s="69" t="s">
        <v>2227</v>
      </c>
      <c r="G127" s="69" t="s">
        <v>2</v>
      </c>
      <c r="H127" s="69" t="s">
        <v>220</v>
      </c>
      <c r="I127" s="69">
        <v>2012</v>
      </c>
      <c r="L127" s="68" t="s">
        <v>1</v>
      </c>
      <c r="M127" s="68"/>
      <c r="N127" s="70" t="s">
        <v>660</v>
      </c>
      <c r="O127" s="70" t="s">
        <v>3833</v>
      </c>
      <c r="P127" s="70" t="s">
        <v>3847</v>
      </c>
      <c r="Q127" s="70"/>
      <c r="R127" s="175" t="s">
        <v>3914</v>
      </c>
      <c r="S127" s="70"/>
      <c r="T127" s="70"/>
      <c r="U127" s="71" t="s">
        <v>1694</v>
      </c>
      <c r="V127" s="99" t="s">
        <v>805</v>
      </c>
      <c r="W127" s="99" t="s">
        <v>1278</v>
      </c>
      <c r="X127" s="70" t="s">
        <v>1782</v>
      </c>
      <c r="Y127" s="68" t="s">
        <v>759</v>
      </c>
      <c r="Z127" s="68" t="s">
        <v>186</v>
      </c>
      <c r="AA127" s="69" t="s">
        <v>19</v>
      </c>
      <c r="AB127" s="68" t="s">
        <v>14</v>
      </c>
      <c r="AC127" s="68" t="s">
        <v>46</v>
      </c>
      <c r="AD127" s="147"/>
      <c r="AE127" s="147"/>
      <c r="AF127" s="147"/>
      <c r="AG127" s="147"/>
      <c r="AH127" s="147"/>
      <c r="AI127" s="148"/>
      <c r="AJ127" s="147"/>
      <c r="AK127" s="72">
        <f t="shared" si="10"/>
        <v>0</v>
      </c>
      <c r="AL127" s="72"/>
      <c r="AM127" s="72"/>
      <c r="AN127" s="72"/>
      <c r="AO127" s="74" t="s">
        <v>200</v>
      </c>
    </row>
    <row r="128" spans="1:41" s="69" customFormat="1">
      <c r="A128" s="69">
        <v>127</v>
      </c>
      <c r="C128" s="69" t="s">
        <v>1851</v>
      </c>
      <c r="D128" s="70" t="s">
        <v>395</v>
      </c>
      <c r="E128" s="69" t="s">
        <v>2191</v>
      </c>
      <c r="F128" s="69" t="s">
        <v>2192</v>
      </c>
      <c r="G128" s="69" t="s">
        <v>2</v>
      </c>
      <c r="H128" s="69" t="s">
        <v>220</v>
      </c>
      <c r="I128" s="69">
        <v>2012</v>
      </c>
      <c r="L128" s="68" t="s">
        <v>1</v>
      </c>
      <c r="M128" s="68"/>
      <c r="N128" s="70" t="s">
        <v>662</v>
      </c>
      <c r="O128" s="70" t="s">
        <v>3834</v>
      </c>
      <c r="P128" s="70" t="s">
        <v>3848</v>
      </c>
      <c r="Q128" s="70"/>
      <c r="R128" s="175" t="s">
        <v>3915</v>
      </c>
      <c r="S128" s="70"/>
      <c r="T128" s="70"/>
      <c r="U128" s="109" t="s">
        <v>1690</v>
      </c>
      <c r="V128" s="80" t="s">
        <v>1354</v>
      </c>
      <c r="W128" s="80" t="s">
        <v>956</v>
      </c>
      <c r="X128" s="70" t="s">
        <v>1702</v>
      </c>
      <c r="Y128" s="68" t="s">
        <v>134</v>
      </c>
      <c r="Z128" s="68" t="s">
        <v>783</v>
      </c>
      <c r="AA128" s="69" t="s">
        <v>19</v>
      </c>
      <c r="AB128" s="68" t="s">
        <v>17</v>
      </c>
      <c r="AC128" s="68" t="s">
        <v>46</v>
      </c>
      <c r="AD128" s="147"/>
      <c r="AE128" s="147"/>
      <c r="AF128" s="147">
        <v>1</v>
      </c>
      <c r="AG128" s="147"/>
      <c r="AH128" s="147">
        <v>1</v>
      </c>
      <c r="AI128" s="148" t="s">
        <v>1681</v>
      </c>
      <c r="AJ128" s="147"/>
      <c r="AK128" s="72">
        <f>SUM(AL128:AN128)</f>
        <v>0</v>
      </c>
      <c r="AL128" s="72"/>
      <c r="AM128" s="72"/>
      <c r="AN128" s="72"/>
      <c r="AO128" s="74" t="s">
        <v>200</v>
      </c>
    </row>
    <row r="129" spans="1:41" s="69" customFormat="1">
      <c r="A129" s="69">
        <v>128</v>
      </c>
      <c r="C129" s="69" t="s">
        <v>1851</v>
      </c>
      <c r="D129" s="70" t="s">
        <v>396</v>
      </c>
      <c r="E129" s="69" t="s">
        <v>2191</v>
      </c>
      <c r="F129" s="69" t="s">
        <v>2193</v>
      </c>
      <c r="G129" s="69" t="s">
        <v>2</v>
      </c>
      <c r="H129" s="69" t="s">
        <v>220</v>
      </c>
      <c r="I129" s="69">
        <v>2012</v>
      </c>
      <c r="L129" s="68" t="s">
        <v>1</v>
      </c>
      <c r="M129" s="68"/>
      <c r="N129" s="70" t="s">
        <v>662</v>
      </c>
      <c r="O129" s="70" t="s">
        <v>3834</v>
      </c>
      <c r="P129" s="70" t="s">
        <v>3848</v>
      </c>
      <c r="Q129" s="70"/>
      <c r="R129" s="175" t="s">
        <v>3915</v>
      </c>
      <c r="S129" s="70"/>
      <c r="T129" s="70"/>
      <c r="U129" s="109" t="s">
        <v>1690</v>
      </c>
      <c r="V129" s="80" t="s">
        <v>1355</v>
      </c>
      <c r="W129" s="80" t="s">
        <v>957</v>
      </c>
      <c r="X129" s="70" t="s">
        <v>1702</v>
      </c>
      <c r="Y129" s="68" t="s">
        <v>759</v>
      </c>
      <c r="Z129" s="68" t="s">
        <v>186</v>
      </c>
      <c r="AA129" s="69" t="s">
        <v>19</v>
      </c>
      <c r="AB129" s="68" t="s">
        <v>14</v>
      </c>
      <c r="AC129" s="68" t="s">
        <v>46</v>
      </c>
      <c r="AD129" s="147"/>
      <c r="AE129" s="147"/>
      <c r="AF129" s="147"/>
      <c r="AG129" s="147"/>
      <c r="AH129" s="147"/>
      <c r="AI129" s="148"/>
      <c r="AJ129" s="147"/>
      <c r="AK129" s="72">
        <f t="shared" ref="AK129:AK140" si="11">SUM(AL129:AN129)</f>
        <v>0</v>
      </c>
      <c r="AL129" s="72"/>
      <c r="AM129" s="72"/>
      <c r="AN129" s="72"/>
      <c r="AO129" s="74" t="s">
        <v>200</v>
      </c>
    </row>
    <row r="130" spans="1:41" s="69" customFormat="1">
      <c r="A130" s="69">
        <v>129</v>
      </c>
      <c r="C130" s="69" t="s">
        <v>1851</v>
      </c>
      <c r="D130" s="70" t="s">
        <v>137</v>
      </c>
      <c r="E130" s="69" t="s">
        <v>2191</v>
      </c>
      <c r="F130" s="69" t="s">
        <v>2194</v>
      </c>
      <c r="G130" s="69" t="s">
        <v>2</v>
      </c>
      <c r="H130" s="69" t="s">
        <v>220</v>
      </c>
      <c r="I130" s="69">
        <v>2012</v>
      </c>
      <c r="L130" s="68" t="s">
        <v>1</v>
      </c>
      <c r="M130" s="68"/>
      <c r="N130" s="70" t="s">
        <v>662</v>
      </c>
      <c r="O130" s="70" t="s">
        <v>3834</v>
      </c>
      <c r="P130" s="70" t="s">
        <v>3848</v>
      </c>
      <c r="Q130" s="70"/>
      <c r="R130" s="175" t="s">
        <v>3915</v>
      </c>
      <c r="S130" s="70"/>
      <c r="T130" s="70"/>
      <c r="U130" s="109" t="s">
        <v>1690</v>
      </c>
      <c r="V130" s="80" t="s">
        <v>1356</v>
      </c>
      <c r="W130" s="80" t="s">
        <v>958</v>
      </c>
      <c r="X130" s="70" t="s">
        <v>1702</v>
      </c>
      <c r="Y130" s="68" t="s">
        <v>759</v>
      </c>
      <c r="Z130" s="68" t="s">
        <v>186</v>
      </c>
      <c r="AA130" s="69" t="s">
        <v>19</v>
      </c>
      <c r="AB130" s="68" t="s">
        <v>14</v>
      </c>
      <c r="AC130" s="68" t="s">
        <v>46</v>
      </c>
      <c r="AD130" s="147"/>
      <c r="AE130" s="147"/>
      <c r="AF130" s="147"/>
      <c r="AG130" s="147"/>
      <c r="AH130" s="147"/>
      <c r="AI130" s="148"/>
      <c r="AJ130" s="147"/>
      <c r="AK130" s="72">
        <f t="shared" si="11"/>
        <v>0</v>
      </c>
      <c r="AL130" s="72"/>
      <c r="AM130" s="72"/>
      <c r="AN130" s="72"/>
      <c r="AO130" s="74" t="s">
        <v>200</v>
      </c>
    </row>
    <row r="131" spans="1:41" s="69" customFormat="1">
      <c r="A131" s="69">
        <v>130</v>
      </c>
      <c r="C131" s="69" t="s">
        <v>1851</v>
      </c>
      <c r="D131" s="70" t="s">
        <v>397</v>
      </c>
      <c r="E131" s="69" t="s">
        <v>2191</v>
      </c>
      <c r="F131" s="69" t="s">
        <v>2195</v>
      </c>
      <c r="G131" s="69" t="s">
        <v>2</v>
      </c>
      <c r="H131" s="69" t="s">
        <v>220</v>
      </c>
      <c r="I131" s="69">
        <v>2012</v>
      </c>
      <c r="L131" s="68" t="s">
        <v>1</v>
      </c>
      <c r="M131" s="68"/>
      <c r="N131" s="70" t="s">
        <v>662</v>
      </c>
      <c r="O131" s="70" t="s">
        <v>3834</v>
      </c>
      <c r="P131" s="70" t="s">
        <v>3848</v>
      </c>
      <c r="Q131" s="70"/>
      <c r="R131" s="175" t="s">
        <v>3915</v>
      </c>
      <c r="S131" s="70"/>
      <c r="T131" s="70"/>
      <c r="U131" s="109" t="s">
        <v>1690</v>
      </c>
      <c r="V131" s="80" t="s">
        <v>1357</v>
      </c>
      <c r="W131" s="80" t="s">
        <v>959</v>
      </c>
      <c r="X131" s="70" t="s">
        <v>1702</v>
      </c>
      <c r="Y131" s="68" t="s">
        <v>759</v>
      </c>
      <c r="Z131" s="68" t="s">
        <v>186</v>
      </c>
      <c r="AA131" s="69" t="s">
        <v>19</v>
      </c>
      <c r="AB131" s="68" t="s">
        <v>14</v>
      </c>
      <c r="AC131" s="68" t="s">
        <v>46</v>
      </c>
      <c r="AD131" s="147"/>
      <c r="AE131" s="147"/>
      <c r="AF131" s="147"/>
      <c r="AG131" s="147"/>
      <c r="AH131" s="147"/>
      <c r="AI131" s="148"/>
      <c r="AJ131" s="147"/>
      <c r="AK131" s="72">
        <f t="shared" si="11"/>
        <v>0</v>
      </c>
      <c r="AL131" s="72"/>
      <c r="AM131" s="72"/>
      <c r="AN131" s="72"/>
      <c r="AO131" s="74" t="s">
        <v>200</v>
      </c>
    </row>
    <row r="132" spans="1:41" s="69" customFormat="1">
      <c r="A132" s="69">
        <v>131</v>
      </c>
      <c r="C132" s="69" t="s">
        <v>1851</v>
      </c>
      <c r="D132" s="70" t="s">
        <v>398</v>
      </c>
      <c r="E132" s="69" t="s">
        <v>2187</v>
      </c>
      <c r="F132" s="69" t="s">
        <v>2188</v>
      </c>
      <c r="G132" s="69" t="s">
        <v>2</v>
      </c>
      <c r="H132" s="69" t="s">
        <v>220</v>
      </c>
      <c r="I132" s="69">
        <v>2012</v>
      </c>
      <c r="L132" s="68" t="s">
        <v>1</v>
      </c>
      <c r="M132" s="68"/>
      <c r="N132" s="70" t="s">
        <v>663</v>
      </c>
      <c r="O132" s="70" t="s">
        <v>1689</v>
      </c>
      <c r="P132" s="70" t="s">
        <v>3849</v>
      </c>
      <c r="Q132" s="70"/>
      <c r="R132" s="175" t="s">
        <v>3916</v>
      </c>
      <c r="S132" s="70"/>
      <c r="T132" s="70"/>
      <c r="U132" s="74" t="s">
        <v>1689</v>
      </c>
      <c r="V132" s="80" t="s">
        <v>1358</v>
      </c>
      <c r="W132" s="80" t="s">
        <v>960</v>
      </c>
      <c r="X132" s="70" t="s">
        <v>1702</v>
      </c>
      <c r="Y132" s="68" t="s">
        <v>134</v>
      </c>
      <c r="Z132" s="68" t="s">
        <v>783</v>
      </c>
      <c r="AA132" s="69" t="s">
        <v>16</v>
      </c>
      <c r="AB132" s="68" t="s">
        <v>17</v>
      </c>
      <c r="AC132" s="68" t="s">
        <v>46</v>
      </c>
      <c r="AD132" s="147"/>
      <c r="AE132" s="147"/>
      <c r="AF132" s="147">
        <v>1</v>
      </c>
      <c r="AG132" s="147"/>
      <c r="AH132" s="147">
        <v>1</v>
      </c>
      <c r="AI132" s="148" t="s">
        <v>1681</v>
      </c>
      <c r="AJ132" s="147"/>
      <c r="AK132" s="72">
        <f t="shared" si="11"/>
        <v>0</v>
      </c>
      <c r="AL132" s="72"/>
      <c r="AM132" s="72"/>
      <c r="AN132" s="72"/>
      <c r="AO132" s="74" t="s">
        <v>200</v>
      </c>
    </row>
    <row r="133" spans="1:41" s="69" customFormat="1">
      <c r="A133" s="69">
        <v>132</v>
      </c>
      <c r="C133" s="69" t="s">
        <v>1851</v>
      </c>
      <c r="D133" s="70" t="s">
        <v>399</v>
      </c>
      <c r="E133" s="69" t="s">
        <v>2187</v>
      </c>
      <c r="F133" s="69" t="s">
        <v>2189</v>
      </c>
      <c r="G133" s="69" t="s">
        <v>2</v>
      </c>
      <c r="H133" s="69" t="s">
        <v>220</v>
      </c>
      <c r="I133" s="69">
        <v>2012</v>
      </c>
      <c r="L133" s="68" t="s">
        <v>1</v>
      </c>
      <c r="M133" s="68"/>
      <c r="N133" s="70" t="s">
        <v>663</v>
      </c>
      <c r="O133" s="70" t="s">
        <v>1689</v>
      </c>
      <c r="P133" s="70" t="s">
        <v>3849</v>
      </c>
      <c r="Q133" s="70"/>
      <c r="R133" s="175" t="s">
        <v>3916</v>
      </c>
      <c r="S133" s="70"/>
      <c r="T133" s="70"/>
      <c r="U133" s="74" t="s">
        <v>1689</v>
      </c>
      <c r="V133" s="80" t="s">
        <v>1359</v>
      </c>
      <c r="W133" s="80" t="s">
        <v>961</v>
      </c>
      <c r="X133" s="70" t="s">
        <v>1702</v>
      </c>
      <c r="Y133" s="68" t="s">
        <v>759</v>
      </c>
      <c r="Z133" s="68" t="s">
        <v>186</v>
      </c>
      <c r="AA133" s="69" t="s">
        <v>16</v>
      </c>
      <c r="AB133" s="68" t="s">
        <v>14</v>
      </c>
      <c r="AC133" s="68" t="s">
        <v>46</v>
      </c>
      <c r="AD133" s="147"/>
      <c r="AE133" s="147"/>
      <c r="AF133" s="147"/>
      <c r="AG133" s="147"/>
      <c r="AH133" s="147"/>
      <c r="AI133" s="148"/>
      <c r="AJ133" s="147"/>
      <c r="AK133" s="72">
        <f t="shared" si="11"/>
        <v>0</v>
      </c>
      <c r="AL133" s="72"/>
      <c r="AM133" s="72"/>
      <c r="AN133" s="72"/>
      <c r="AO133" s="74" t="s">
        <v>200</v>
      </c>
    </row>
    <row r="134" spans="1:41" s="69" customFormat="1">
      <c r="A134" s="69">
        <v>133</v>
      </c>
      <c r="C134" s="69" t="s">
        <v>1851</v>
      </c>
      <c r="D134" s="70" t="s">
        <v>138</v>
      </c>
      <c r="E134" s="69" t="s">
        <v>2187</v>
      </c>
      <c r="F134" s="69" t="s">
        <v>2190</v>
      </c>
      <c r="G134" s="69" t="s">
        <v>2</v>
      </c>
      <c r="H134" s="69" t="s">
        <v>220</v>
      </c>
      <c r="I134" s="69">
        <v>2012</v>
      </c>
      <c r="L134" s="68" t="s">
        <v>1</v>
      </c>
      <c r="M134" s="68"/>
      <c r="N134" s="70" t="s">
        <v>663</v>
      </c>
      <c r="O134" s="70" t="s">
        <v>1689</v>
      </c>
      <c r="P134" s="70" t="s">
        <v>3849</v>
      </c>
      <c r="Q134" s="70"/>
      <c r="R134" s="175" t="s">
        <v>3916</v>
      </c>
      <c r="S134" s="70"/>
      <c r="T134" s="70"/>
      <c r="U134" s="74" t="s">
        <v>1689</v>
      </c>
      <c r="V134" s="80" t="s">
        <v>1360</v>
      </c>
      <c r="W134" s="80" t="s">
        <v>962</v>
      </c>
      <c r="X134" s="70" t="s">
        <v>1702</v>
      </c>
      <c r="Y134" s="68" t="s">
        <v>759</v>
      </c>
      <c r="Z134" s="68" t="s">
        <v>186</v>
      </c>
      <c r="AA134" s="69" t="s">
        <v>16</v>
      </c>
      <c r="AB134" s="68" t="s">
        <v>14</v>
      </c>
      <c r="AC134" s="68" t="s">
        <v>46</v>
      </c>
      <c r="AD134" s="147"/>
      <c r="AE134" s="147"/>
      <c r="AF134" s="147"/>
      <c r="AG134" s="147"/>
      <c r="AH134" s="147"/>
      <c r="AI134" s="148"/>
      <c r="AJ134" s="147"/>
      <c r="AK134" s="72">
        <f t="shared" si="11"/>
        <v>0</v>
      </c>
      <c r="AL134" s="72"/>
      <c r="AM134" s="72"/>
      <c r="AN134" s="72"/>
      <c r="AO134" s="74" t="s">
        <v>200</v>
      </c>
    </row>
    <row r="135" spans="1:41" s="69" customFormat="1">
      <c r="A135" s="69">
        <v>134</v>
      </c>
      <c r="C135" s="69" t="s">
        <v>1851</v>
      </c>
      <c r="D135" s="70" t="s">
        <v>400</v>
      </c>
      <c r="E135" s="69" t="s">
        <v>2176</v>
      </c>
      <c r="F135" s="69" t="s">
        <v>2177</v>
      </c>
      <c r="G135" s="69" t="s">
        <v>2</v>
      </c>
      <c r="H135" s="69" t="s">
        <v>220</v>
      </c>
      <c r="I135" s="69">
        <v>2012</v>
      </c>
      <c r="L135" s="68" t="s">
        <v>1</v>
      </c>
      <c r="M135" s="68"/>
      <c r="N135" s="70" t="s">
        <v>665</v>
      </c>
      <c r="O135" s="70" t="s">
        <v>3831</v>
      </c>
      <c r="P135" s="70" t="s">
        <v>3850</v>
      </c>
      <c r="Q135" s="70"/>
      <c r="R135" s="175" t="s">
        <v>3917</v>
      </c>
      <c r="S135" s="70"/>
      <c r="T135" s="70"/>
      <c r="U135" s="74" t="s">
        <v>479</v>
      </c>
      <c r="V135" s="80" t="s">
        <v>1361</v>
      </c>
      <c r="W135" s="80" t="s">
        <v>963</v>
      </c>
      <c r="X135" s="70" t="s">
        <v>1702</v>
      </c>
      <c r="Y135" s="68" t="s">
        <v>134</v>
      </c>
      <c r="Z135" s="68" t="s">
        <v>783</v>
      </c>
      <c r="AA135" s="69" t="s">
        <v>16</v>
      </c>
      <c r="AB135" s="68" t="s">
        <v>17</v>
      </c>
      <c r="AC135" s="68" t="s">
        <v>46</v>
      </c>
      <c r="AD135" s="147"/>
      <c r="AE135" s="147"/>
      <c r="AF135" s="147">
        <v>1</v>
      </c>
      <c r="AG135" s="147"/>
      <c r="AH135" s="147">
        <v>1</v>
      </c>
      <c r="AI135" s="148" t="s">
        <v>1681</v>
      </c>
      <c r="AJ135" s="147"/>
      <c r="AK135" s="72">
        <f t="shared" si="11"/>
        <v>0</v>
      </c>
      <c r="AL135" s="72"/>
      <c r="AM135" s="72"/>
      <c r="AN135" s="72"/>
      <c r="AO135" s="74" t="s">
        <v>200</v>
      </c>
    </row>
    <row r="136" spans="1:41" s="69" customFormat="1">
      <c r="A136" s="69">
        <v>135</v>
      </c>
      <c r="C136" s="69" t="s">
        <v>1851</v>
      </c>
      <c r="D136" s="70" t="s">
        <v>401</v>
      </c>
      <c r="E136" s="69" t="s">
        <v>2176</v>
      </c>
      <c r="F136" s="69" t="s">
        <v>2178</v>
      </c>
      <c r="G136" s="69" t="s">
        <v>2</v>
      </c>
      <c r="H136" s="69" t="s">
        <v>220</v>
      </c>
      <c r="I136" s="69">
        <v>2012</v>
      </c>
      <c r="L136" s="68" t="s">
        <v>1</v>
      </c>
      <c r="M136" s="68"/>
      <c r="N136" s="70" t="s">
        <v>665</v>
      </c>
      <c r="O136" s="70" t="s">
        <v>3831</v>
      </c>
      <c r="P136" s="70" t="s">
        <v>3850</v>
      </c>
      <c r="Q136" s="70"/>
      <c r="R136" s="175" t="s">
        <v>3917</v>
      </c>
      <c r="S136" s="70"/>
      <c r="T136" s="70"/>
      <c r="U136" s="74" t="s">
        <v>479</v>
      </c>
      <c r="V136" s="80" t="s">
        <v>1362</v>
      </c>
      <c r="W136" s="80" t="s">
        <v>964</v>
      </c>
      <c r="X136" s="70" t="s">
        <v>1702</v>
      </c>
      <c r="Y136" s="68" t="s">
        <v>759</v>
      </c>
      <c r="Z136" s="68" t="s">
        <v>186</v>
      </c>
      <c r="AA136" s="69" t="s">
        <v>16</v>
      </c>
      <c r="AB136" s="68" t="s">
        <v>14</v>
      </c>
      <c r="AC136" s="68" t="s">
        <v>46</v>
      </c>
      <c r="AD136" s="147"/>
      <c r="AE136" s="147"/>
      <c r="AF136" s="147"/>
      <c r="AG136" s="147"/>
      <c r="AH136" s="147"/>
      <c r="AI136" s="148"/>
      <c r="AJ136" s="147"/>
      <c r="AK136" s="72">
        <f t="shared" si="11"/>
        <v>0</v>
      </c>
      <c r="AL136" s="72"/>
      <c r="AM136" s="72"/>
      <c r="AN136" s="72"/>
      <c r="AO136" s="74" t="s">
        <v>200</v>
      </c>
    </row>
    <row r="137" spans="1:41" s="69" customFormat="1">
      <c r="A137" s="69">
        <v>136</v>
      </c>
      <c r="C137" s="69" t="s">
        <v>1851</v>
      </c>
      <c r="D137" s="70" t="s">
        <v>139</v>
      </c>
      <c r="E137" s="69" t="s">
        <v>2176</v>
      </c>
      <c r="F137" s="69" t="s">
        <v>2179</v>
      </c>
      <c r="G137" s="69" t="s">
        <v>2</v>
      </c>
      <c r="H137" s="69" t="s">
        <v>220</v>
      </c>
      <c r="I137" s="69">
        <v>2012</v>
      </c>
      <c r="L137" s="68" t="s">
        <v>1</v>
      </c>
      <c r="M137" s="68"/>
      <c r="N137" s="70" t="s">
        <v>665</v>
      </c>
      <c r="O137" s="70" t="s">
        <v>3831</v>
      </c>
      <c r="P137" s="70" t="s">
        <v>3850</v>
      </c>
      <c r="Q137" s="70"/>
      <c r="R137" s="175" t="s">
        <v>3917</v>
      </c>
      <c r="S137" s="70"/>
      <c r="T137" s="70"/>
      <c r="U137" s="74" t="s">
        <v>479</v>
      </c>
      <c r="V137" s="80" t="s">
        <v>1363</v>
      </c>
      <c r="W137" s="80" t="s">
        <v>965</v>
      </c>
      <c r="X137" s="70" t="s">
        <v>1702</v>
      </c>
      <c r="Y137" s="68" t="s">
        <v>759</v>
      </c>
      <c r="Z137" s="68" t="s">
        <v>186</v>
      </c>
      <c r="AA137" s="69" t="s">
        <v>19</v>
      </c>
      <c r="AB137" s="68" t="s">
        <v>14</v>
      </c>
      <c r="AC137" s="68" t="s">
        <v>46</v>
      </c>
      <c r="AD137" s="147"/>
      <c r="AE137" s="147"/>
      <c r="AF137" s="147"/>
      <c r="AG137" s="147"/>
      <c r="AH137" s="147"/>
      <c r="AI137" s="148"/>
      <c r="AJ137" s="147"/>
      <c r="AK137" s="72">
        <f t="shared" si="11"/>
        <v>75000</v>
      </c>
      <c r="AL137" s="72">
        <v>37500</v>
      </c>
      <c r="AM137" s="72">
        <v>11250</v>
      </c>
      <c r="AN137" s="72">
        <v>26250</v>
      </c>
      <c r="AO137" s="74" t="s">
        <v>200</v>
      </c>
    </row>
    <row r="138" spans="1:41" s="69" customFormat="1">
      <c r="A138" s="69">
        <v>137</v>
      </c>
      <c r="C138" s="69" t="s">
        <v>1851</v>
      </c>
      <c r="D138" s="70" t="s">
        <v>402</v>
      </c>
      <c r="E138" s="69" t="s">
        <v>2180</v>
      </c>
      <c r="F138" s="69" t="s">
        <v>2181</v>
      </c>
      <c r="G138" s="69" t="s">
        <v>2</v>
      </c>
      <c r="H138" s="69" t="s">
        <v>220</v>
      </c>
      <c r="I138" s="69">
        <v>2012</v>
      </c>
      <c r="L138" s="68" t="s">
        <v>1</v>
      </c>
      <c r="M138" s="68"/>
      <c r="N138" s="70" t="s">
        <v>667</v>
      </c>
      <c r="O138" s="70" t="s">
        <v>3831</v>
      </c>
      <c r="P138" s="70" t="s">
        <v>3840</v>
      </c>
      <c r="Q138" s="70"/>
      <c r="R138" s="175" t="s">
        <v>3918</v>
      </c>
      <c r="S138" s="70"/>
      <c r="T138" s="70"/>
      <c r="U138" s="74" t="s">
        <v>479</v>
      </c>
      <c r="V138" s="80" t="s">
        <v>1364</v>
      </c>
      <c r="W138" s="80" t="s">
        <v>966</v>
      </c>
      <c r="X138" s="70" t="s">
        <v>1702</v>
      </c>
      <c r="Y138" s="68" t="s">
        <v>134</v>
      </c>
      <c r="Z138" s="68" t="s">
        <v>783</v>
      </c>
      <c r="AA138" s="69" t="s">
        <v>19</v>
      </c>
      <c r="AB138" s="68" t="s">
        <v>17</v>
      </c>
      <c r="AC138" s="68" t="s">
        <v>46</v>
      </c>
      <c r="AD138" s="147"/>
      <c r="AE138" s="147"/>
      <c r="AF138" s="147">
        <v>1</v>
      </c>
      <c r="AG138" s="147"/>
      <c r="AH138" s="147">
        <v>1</v>
      </c>
      <c r="AI138" s="148" t="s">
        <v>1681</v>
      </c>
      <c r="AJ138" s="147"/>
      <c r="AK138" s="72">
        <f t="shared" si="11"/>
        <v>0</v>
      </c>
      <c r="AL138" s="72"/>
      <c r="AM138" s="72"/>
      <c r="AN138" s="72"/>
      <c r="AO138" s="74" t="s">
        <v>200</v>
      </c>
    </row>
    <row r="139" spans="1:41" s="69" customFormat="1">
      <c r="A139" s="69">
        <v>138</v>
      </c>
      <c r="C139" s="69" t="s">
        <v>1851</v>
      </c>
      <c r="D139" s="70" t="s">
        <v>403</v>
      </c>
      <c r="E139" s="69" t="s">
        <v>2180</v>
      </c>
      <c r="F139" s="69" t="s">
        <v>2182</v>
      </c>
      <c r="G139" s="69" t="s">
        <v>2</v>
      </c>
      <c r="H139" s="69" t="s">
        <v>220</v>
      </c>
      <c r="I139" s="69">
        <v>2012</v>
      </c>
      <c r="L139" s="68" t="s">
        <v>1</v>
      </c>
      <c r="M139" s="68"/>
      <c r="N139" s="70" t="s">
        <v>667</v>
      </c>
      <c r="O139" s="70" t="s">
        <v>3831</v>
      </c>
      <c r="P139" s="70" t="s">
        <v>3840</v>
      </c>
      <c r="Q139" s="70"/>
      <c r="R139" s="175" t="s">
        <v>3918</v>
      </c>
      <c r="S139" s="70"/>
      <c r="T139" s="70"/>
      <c r="U139" s="74" t="s">
        <v>479</v>
      </c>
      <c r="V139" s="80" t="s">
        <v>1365</v>
      </c>
      <c r="W139" s="80" t="s">
        <v>967</v>
      </c>
      <c r="X139" s="70" t="s">
        <v>1702</v>
      </c>
      <c r="Y139" s="68" t="s">
        <v>759</v>
      </c>
      <c r="Z139" s="68" t="s">
        <v>186</v>
      </c>
      <c r="AA139" s="69" t="s">
        <v>19</v>
      </c>
      <c r="AB139" s="68" t="s">
        <v>14</v>
      </c>
      <c r="AC139" s="68" t="s">
        <v>46</v>
      </c>
      <c r="AD139" s="147"/>
      <c r="AE139" s="147"/>
      <c r="AF139" s="147"/>
      <c r="AG139" s="147"/>
      <c r="AH139" s="147"/>
      <c r="AI139" s="148"/>
      <c r="AJ139" s="147"/>
      <c r="AK139" s="72">
        <f t="shared" si="11"/>
        <v>0</v>
      </c>
      <c r="AL139" s="72"/>
      <c r="AM139" s="72"/>
      <c r="AN139" s="72"/>
      <c r="AO139" s="74" t="s">
        <v>200</v>
      </c>
    </row>
    <row r="140" spans="1:41" s="69" customFormat="1">
      <c r="A140" s="69">
        <v>139</v>
      </c>
      <c r="C140" s="69" t="s">
        <v>1851</v>
      </c>
      <c r="D140" s="70" t="s">
        <v>140</v>
      </c>
      <c r="E140" s="69" t="s">
        <v>2180</v>
      </c>
      <c r="F140" s="69" t="s">
        <v>2183</v>
      </c>
      <c r="G140" s="69" t="s">
        <v>2</v>
      </c>
      <c r="H140" s="69" t="s">
        <v>220</v>
      </c>
      <c r="I140" s="69">
        <v>2012</v>
      </c>
      <c r="L140" s="68" t="s">
        <v>1</v>
      </c>
      <c r="M140" s="68"/>
      <c r="N140" s="70" t="s">
        <v>667</v>
      </c>
      <c r="O140" s="70" t="s">
        <v>3831</v>
      </c>
      <c r="P140" s="70" t="s">
        <v>3840</v>
      </c>
      <c r="Q140" s="70"/>
      <c r="R140" s="175" t="s">
        <v>3918</v>
      </c>
      <c r="S140" s="70"/>
      <c r="T140" s="70"/>
      <c r="U140" s="74" t="s">
        <v>479</v>
      </c>
      <c r="V140" s="80" t="s">
        <v>1366</v>
      </c>
      <c r="W140" s="80" t="s">
        <v>968</v>
      </c>
      <c r="X140" s="70" t="s">
        <v>1702</v>
      </c>
      <c r="Y140" s="68" t="s">
        <v>759</v>
      </c>
      <c r="Z140" s="68" t="s">
        <v>186</v>
      </c>
      <c r="AA140" s="69" t="s">
        <v>19</v>
      </c>
      <c r="AB140" s="68" t="s">
        <v>14</v>
      </c>
      <c r="AC140" s="68" t="s">
        <v>46</v>
      </c>
      <c r="AD140" s="147"/>
      <c r="AE140" s="147"/>
      <c r="AF140" s="147"/>
      <c r="AG140" s="147"/>
      <c r="AH140" s="147"/>
      <c r="AI140" s="148"/>
      <c r="AJ140" s="147"/>
      <c r="AK140" s="72">
        <f t="shared" si="11"/>
        <v>0</v>
      </c>
      <c r="AL140" s="72"/>
      <c r="AM140" s="72"/>
      <c r="AN140" s="72"/>
      <c r="AO140" s="74" t="s">
        <v>200</v>
      </c>
    </row>
    <row r="141" spans="1:41" s="69" customFormat="1">
      <c r="A141" s="69">
        <v>140</v>
      </c>
      <c r="C141" s="69" t="s">
        <v>1851</v>
      </c>
      <c r="D141" s="68" t="s">
        <v>421</v>
      </c>
      <c r="E141" s="69" t="s">
        <v>2123</v>
      </c>
      <c r="F141" s="69" t="s">
        <v>2124</v>
      </c>
      <c r="G141" s="69" t="s">
        <v>2</v>
      </c>
      <c r="H141" s="69" t="s">
        <v>797</v>
      </c>
      <c r="I141" s="69">
        <v>2012</v>
      </c>
      <c r="L141" s="70" t="s">
        <v>5</v>
      </c>
      <c r="M141" s="70"/>
      <c r="N141" s="174" t="s">
        <v>126</v>
      </c>
      <c r="O141" s="70" t="s">
        <v>3830</v>
      </c>
      <c r="P141" s="70" t="s">
        <v>3837</v>
      </c>
      <c r="Q141" s="174"/>
      <c r="R141" s="175" t="s">
        <v>3919</v>
      </c>
      <c r="S141" s="70"/>
      <c r="T141" s="174" t="s">
        <v>671</v>
      </c>
      <c r="U141" s="74" t="s">
        <v>1684</v>
      </c>
      <c r="V141" s="80" t="s">
        <v>1392</v>
      </c>
      <c r="W141" s="80" t="s">
        <v>995</v>
      </c>
      <c r="X141" s="70" t="s">
        <v>1702</v>
      </c>
      <c r="Y141" s="68" t="s">
        <v>763</v>
      </c>
      <c r="Z141" s="68" t="s">
        <v>186</v>
      </c>
      <c r="AA141" s="69" t="s">
        <v>19</v>
      </c>
      <c r="AB141" s="68" t="s">
        <v>17</v>
      </c>
      <c r="AC141" s="68">
        <v>130</v>
      </c>
      <c r="AD141" s="147"/>
      <c r="AE141" s="147"/>
      <c r="AF141" s="147">
        <v>1</v>
      </c>
      <c r="AG141" s="147"/>
      <c r="AH141" s="147">
        <v>1</v>
      </c>
      <c r="AI141" s="148" t="s">
        <v>1681</v>
      </c>
      <c r="AJ141" s="147"/>
      <c r="AK141" s="72">
        <f t="shared" si="9"/>
        <v>0</v>
      </c>
      <c r="AL141" s="72"/>
      <c r="AM141" s="72"/>
      <c r="AN141" s="72"/>
      <c r="AO141" s="74" t="s">
        <v>200</v>
      </c>
    </row>
    <row r="142" spans="1:41" s="69" customFormat="1">
      <c r="A142" s="69">
        <v>141</v>
      </c>
      <c r="C142" s="69" t="s">
        <v>1851</v>
      </c>
      <c r="D142" s="68" t="s">
        <v>422</v>
      </c>
      <c r="E142" s="69" t="s">
        <v>2123</v>
      </c>
      <c r="F142" s="69" t="s">
        <v>2125</v>
      </c>
      <c r="G142" s="69" t="s">
        <v>2</v>
      </c>
      <c r="H142" s="69" t="s">
        <v>797</v>
      </c>
      <c r="I142" s="69">
        <v>2012</v>
      </c>
      <c r="L142" s="70" t="s">
        <v>5</v>
      </c>
      <c r="M142" s="70"/>
      <c r="N142" s="174" t="s">
        <v>126</v>
      </c>
      <c r="O142" s="70" t="s">
        <v>3830</v>
      </c>
      <c r="P142" s="70" t="s">
        <v>3837</v>
      </c>
      <c r="Q142" s="174"/>
      <c r="R142" s="175" t="s">
        <v>3919</v>
      </c>
      <c r="S142" s="70"/>
      <c r="T142" s="174" t="s">
        <v>671</v>
      </c>
      <c r="U142" s="74" t="s">
        <v>1684</v>
      </c>
      <c r="V142" s="80" t="s">
        <v>1392</v>
      </c>
      <c r="W142" s="80" t="s">
        <v>995</v>
      </c>
      <c r="X142" s="70" t="s">
        <v>1702</v>
      </c>
      <c r="Y142" s="68" t="s">
        <v>763</v>
      </c>
      <c r="Z142" s="68" t="s">
        <v>186</v>
      </c>
      <c r="AA142" s="69" t="s">
        <v>19</v>
      </c>
      <c r="AB142" s="68" t="s">
        <v>17</v>
      </c>
      <c r="AC142" s="68">
        <v>130</v>
      </c>
      <c r="AD142" s="147"/>
      <c r="AE142" s="147"/>
      <c r="AF142" s="147"/>
      <c r="AG142" s="147"/>
      <c r="AH142" s="147"/>
      <c r="AI142" s="148"/>
      <c r="AJ142" s="147"/>
      <c r="AK142" s="72">
        <f t="shared" si="9"/>
        <v>0</v>
      </c>
      <c r="AL142" s="72"/>
      <c r="AM142" s="72"/>
      <c r="AN142" s="72"/>
      <c r="AO142" s="74" t="s">
        <v>200</v>
      </c>
    </row>
    <row r="143" spans="1:41" s="69" customFormat="1">
      <c r="A143" s="69">
        <v>142</v>
      </c>
      <c r="C143" s="69" t="s">
        <v>1851</v>
      </c>
      <c r="D143" s="68" t="s">
        <v>423</v>
      </c>
      <c r="E143" s="69" t="s">
        <v>2126</v>
      </c>
      <c r="F143" s="69" t="s">
        <v>2128</v>
      </c>
      <c r="G143" s="69" t="s">
        <v>2</v>
      </c>
      <c r="H143" s="69" t="s">
        <v>797</v>
      </c>
      <c r="I143" s="69">
        <v>2012</v>
      </c>
      <c r="L143" s="70" t="s">
        <v>5</v>
      </c>
      <c r="M143" s="70"/>
      <c r="N143" s="174" t="s">
        <v>127</v>
      </c>
      <c r="O143" s="70" t="s">
        <v>3830</v>
      </c>
      <c r="P143" s="70" t="s">
        <v>3837</v>
      </c>
      <c r="Q143" s="174"/>
      <c r="R143" s="175" t="s">
        <v>3920</v>
      </c>
      <c r="S143" s="70"/>
      <c r="T143" s="174" t="s">
        <v>672</v>
      </c>
      <c r="U143" s="74" t="s">
        <v>1684</v>
      </c>
      <c r="V143" s="80" t="s">
        <v>1393</v>
      </c>
      <c r="W143" s="80" t="s">
        <v>996</v>
      </c>
      <c r="X143" s="70" t="s">
        <v>1702</v>
      </c>
      <c r="Y143" s="68" t="s">
        <v>763</v>
      </c>
      <c r="Z143" s="68" t="s">
        <v>186</v>
      </c>
      <c r="AA143" s="69" t="s">
        <v>13</v>
      </c>
      <c r="AB143" s="68" t="s">
        <v>17</v>
      </c>
      <c r="AC143" s="68">
        <v>130</v>
      </c>
      <c r="AD143" s="147"/>
      <c r="AE143" s="147"/>
      <c r="AF143" s="147">
        <v>1</v>
      </c>
      <c r="AG143" s="147"/>
      <c r="AH143" s="147">
        <v>1</v>
      </c>
      <c r="AI143" s="148" t="s">
        <v>1681</v>
      </c>
      <c r="AJ143" s="147"/>
      <c r="AK143" s="72">
        <f t="shared" si="9"/>
        <v>0</v>
      </c>
      <c r="AL143" s="72"/>
      <c r="AM143" s="72"/>
      <c r="AN143" s="72"/>
      <c r="AO143" s="74" t="s">
        <v>200</v>
      </c>
    </row>
    <row r="144" spans="1:41" s="69" customFormat="1">
      <c r="A144" s="69">
        <v>143</v>
      </c>
      <c r="C144" s="69" t="s">
        <v>1851</v>
      </c>
      <c r="D144" s="68" t="s">
        <v>424</v>
      </c>
      <c r="E144" s="69" t="s">
        <v>2126</v>
      </c>
      <c r="F144" s="69" t="s">
        <v>2127</v>
      </c>
      <c r="G144" s="69" t="s">
        <v>2</v>
      </c>
      <c r="H144" s="69" t="s">
        <v>797</v>
      </c>
      <c r="I144" s="69">
        <v>2012</v>
      </c>
      <c r="L144" s="70" t="s">
        <v>5</v>
      </c>
      <c r="M144" s="70"/>
      <c r="N144" s="174" t="s">
        <v>127</v>
      </c>
      <c r="O144" s="70" t="s">
        <v>3830</v>
      </c>
      <c r="P144" s="70" t="s">
        <v>3837</v>
      </c>
      <c r="Q144" s="174"/>
      <c r="R144" s="175" t="s">
        <v>3920</v>
      </c>
      <c r="S144" s="70"/>
      <c r="T144" s="174" t="s">
        <v>672</v>
      </c>
      <c r="U144" s="74" t="s">
        <v>1684</v>
      </c>
      <c r="V144" s="80" t="s">
        <v>1393</v>
      </c>
      <c r="W144" s="80" t="s">
        <v>996</v>
      </c>
      <c r="X144" s="70" t="s">
        <v>1702</v>
      </c>
      <c r="Y144" s="68" t="s">
        <v>121</v>
      </c>
      <c r="Z144" s="68" t="s">
        <v>782</v>
      </c>
      <c r="AA144" s="69" t="s">
        <v>13</v>
      </c>
      <c r="AB144" s="68" t="s">
        <v>17</v>
      </c>
      <c r="AC144" s="68">
        <v>130</v>
      </c>
      <c r="AD144" s="147"/>
      <c r="AE144" s="147"/>
      <c r="AF144" s="147"/>
      <c r="AG144" s="147"/>
      <c r="AH144" s="147"/>
      <c r="AI144" s="148"/>
      <c r="AJ144" s="147"/>
      <c r="AK144" s="72">
        <f t="shared" si="9"/>
        <v>0</v>
      </c>
      <c r="AL144" s="72"/>
      <c r="AM144" s="72"/>
      <c r="AN144" s="72"/>
      <c r="AO144" s="74" t="s">
        <v>200</v>
      </c>
    </row>
    <row r="145" spans="1:41" s="69" customFormat="1">
      <c r="A145" s="69">
        <v>144</v>
      </c>
      <c r="C145" s="69" t="s">
        <v>1851</v>
      </c>
      <c r="D145" s="68" t="s">
        <v>425</v>
      </c>
      <c r="E145" s="69" t="s">
        <v>2129</v>
      </c>
      <c r="F145" s="69" t="s">
        <v>2130</v>
      </c>
      <c r="G145" s="69" t="s">
        <v>2</v>
      </c>
      <c r="H145" s="69" t="s">
        <v>797</v>
      </c>
      <c r="I145" s="69">
        <v>2012</v>
      </c>
      <c r="L145" s="70" t="s">
        <v>5</v>
      </c>
      <c r="M145" s="70"/>
      <c r="N145" s="174" t="s">
        <v>128</v>
      </c>
      <c r="O145" s="70" t="s">
        <v>3830</v>
      </c>
      <c r="P145" s="70" t="s">
        <v>3838</v>
      </c>
      <c r="Q145" s="174"/>
      <c r="R145" s="175" t="s">
        <v>3921</v>
      </c>
      <c r="S145" s="70"/>
      <c r="T145" s="174" t="s">
        <v>673</v>
      </c>
      <c r="U145" s="74" t="s">
        <v>1684</v>
      </c>
      <c r="V145" s="80" t="s">
        <v>1394</v>
      </c>
      <c r="W145" s="80" t="s">
        <v>997</v>
      </c>
      <c r="X145" s="70" t="s">
        <v>1702</v>
      </c>
      <c r="Y145" s="68" t="s">
        <v>763</v>
      </c>
      <c r="Z145" s="68" t="s">
        <v>186</v>
      </c>
      <c r="AA145" s="69" t="s">
        <v>13</v>
      </c>
      <c r="AB145" s="68" t="s">
        <v>17</v>
      </c>
      <c r="AC145" s="68">
        <v>130</v>
      </c>
      <c r="AD145" s="147"/>
      <c r="AE145" s="147"/>
      <c r="AF145" s="147">
        <v>1</v>
      </c>
      <c r="AG145" s="147"/>
      <c r="AH145" s="147">
        <v>1</v>
      </c>
      <c r="AI145" s="148" t="s">
        <v>1681</v>
      </c>
      <c r="AJ145" s="147"/>
      <c r="AK145" s="72">
        <f t="shared" si="9"/>
        <v>0</v>
      </c>
      <c r="AL145" s="72"/>
      <c r="AM145" s="72"/>
      <c r="AN145" s="72"/>
      <c r="AO145" s="74" t="s">
        <v>200</v>
      </c>
    </row>
    <row r="146" spans="1:41" s="69" customFormat="1">
      <c r="A146" s="69">
        <v>145</v>
      </c>
      <c r="C146" s="69" t="s">
        <v>1851</v>
      </c>
      <c r="D146" s="68" t="s">
        <v>426</v>
      </c>
      <c r="E146" s="69" t="s">
        <v>2129</v>
      </c>
      <c r="F146" s="69" t="s">
        <v>2131</v>
      </c>
      <c r="G146" s="69" t="s">
        <v>2</v>
      </c>
      <c r="H146" s="69" t="s">
        <v>797</v>
      </c>
      <c r="I146" s="69">
        <v>2012</v>
      </c>
      <c r="L146" s="70" t="s">
        <v>5</v>
      </c>
      <c r="M146" s="70"/>
      <c r="N146" s="174" t="s">
        <v>128</v>
      </c>
      <c r="O146" s="70" t="s">
        <v>3830</v>
      </c>
      <c r="P146" s="70" t="s">
        <v>3838</v>
      </c>
      <c r="Q146" s="174"/>
      <c r="R146" s="175" t="s">
        <v>3921</v>
      </c>
      <c r="S146" s="70"/>
      <c r="T146" s="174" t="s">
        <v>673</v>
      </c>
      <c r="U146" s="74" t="s">
        <v>1684</v>
      </c>
      <c r="V146" s="80" t="s">
        <v>1394</v>
      </c>
      <c r="W146" s="80" t="s">
        <v>997</v>
      </c>
      <c r="X146" s="70" t="s">
        <v>1702</v>
      </c>
      <c r="Y146" s="68" t="s">
        <v>763</v>
      </c>
      <c r="Z146" s="68" t="s">
        <v>186</v>
      </c>
      <c r="AA146" s="69" t="s">
        <v>13</v>
      </c>
      <c r="AB146" s="68" t="s">
        <v>17</v>
      </c>
      <c r="AC146" s="68">
        <v>130</v>
      </c>
      <c r="AD146" s="147"/>
      <c r="AE146" s="147"/>
      <c r="AF146" s="147"/>
      <c r="AG146" s="147"/>
      <c r="AH146" s="147"/>
      <c r="AI146" s="148"/>
      <c r="AJ146" s="147"/>
      <c r="AK146" s="72">
        <f t="shared" si="9"/>
        <v>0</v>
      </c>
      <c r="AL146" s="72"/>
      <c r="AM146" s="72"/>
      <c r="AN146" s="72"/>
      <c r="AO146" s="74" t="s">
        <v>200</v>
      </c>
    </row>
    <row r="147" spans="1:41" s="69" customFormat="1">
      <c r="A147" s="69">
        <v>146</v>
      </c>
      <c r="C147" s="69" t="s">
        <v>1851</v>
      </c>
      <c r="D147" s="68" t="s">
        <v>427</v>
      </c>
      <c r="E147" s="69" t="s">
        <v>2132</v>
      </c>
      <c r="F147" s="69" t="s">
        <v>2133</v>
      </c>
      <c r="G147" s="69" t="s">
        <v>2</v>
      </c>
      <c r="H147" s="69" t="s">
        <v>797</v>
      </c>
      <c r="I147" s="69">
        <v>2012</v>
      </c>
      <c r="L147" s="70" t="s">
        <v>5</v>
      </c>
      <c r="M147" s="70"/>
      <c r="N147" s="174" t="s">
        <v>129</v>
      </c>
      <c r="O147" s="70" t="s">
        <v>3830</v>
      </c>
      <c r="P147" s="70" t="s">
        <v>3838</v>
      </c>
      <c r="Q147" s="174"/>
      <c r="R147" s="175" t="s">
        <v>3922</v>
      </c>
      <c r="S147" s="70"/>
      <c r="T147" s="174" t="s">
        <v>129</v>
      </c>
      <c r="U147" s="74" t="s">
        <v>1684</v>
      </c>
      <c r="V147" s="80" t="s">
        <v>1395</v>
      </c>
      <c r="W147" s="80" t="s">
        <v>998</v>
      </c>
      <c r="X147" s="70" t="s">
        <v>1702</v>
      </c>
      <c r="Y147" s="68" t="s">
        <v>763</v>
      </c>
      <c r="Z147" s="68" t="s">
        <v>186</v>
      </c>
      <c r="AA147" s="69" t="s">
        <v>13</v>
      </c>
      <c r="AB147" s="68" t="s">
        <v>17</v>
      </c>
      <c r="AC147" s="68">
        <v>130</v>
      </c>
      <c r="AD147" s="147"/>
      <c r="AE147" s="147"/>
      <c r="AF147" s="147">
        <v>1</v>
      </c>
      <c r="AG147" s="147"/>
      <c r="AH147" s="147">
        <v>1</v>
      </c>
      <c r="AI147" s="148" t="s">
        <v>1681</v>
      </c>
      <c r="AJ147" s="147"/>
      <c r="AK147" s="72">
        <f t="shared" si="9"/>
        <v>0</v>
      </c>
      <c r="AL147" s="72"/>
      <c r="AM147" s="72"/>
      <c r="AN147" s="72"/>
      <c r="AO147" s="74" t="s">
        <v>200</v>
      </c>
    </row>
    <row r="148" spans="1:41" s="69" customFormat="1">
      <c r="A148" s="69">
        <v>147</v>
      </c>
      <c r="C148" s="69" t="s">
        <v>1851</v>
      </c>
      <c r="D148" s="68" t="s">
        <v>428</v>
      </c>
      <c r="E148" s="69" t="s">
        <v>2132</v>
      </c>
      <c r="F148" s="69" t="s">
        <v>2134</v>
      </c>
      <c r="G148" s="69" t="s">
        <v>2</v>
      </c>
      <c r="H148" s="69" t="s">
        <v>797</v>
      </c>
      <c r="I148" s="69">
        <v>2012</v>
      </c>
      <c r="L148" s="70" t="s">
        <v>5</v>
      </c>
      <c r="M148" s="70"/>
      <c r="N148" s="174" t="s">
        <v>129</v>
      </c>
      <c r="O148" s="70" t="s">
        <v>3830</v>
      </c>
      <c r="P148" s="70" t="s">
        <v>3838</v>
      </c>
      <c r="Q148" s="174"/>
      <c r="R148" s="175" t="s">
        <v>3922</v>
      </c>
      <c r="S148" s="70"/>
      <c r="T148" s="174" t="s">
        <v>129</v>
      </c>
      <c r="U148" s="74" t="s">
        <v>1684</v>
      </c>
      <c r="V148" s="80" t="s">
        <v>1395</v>
      </c>
      <c r="W148" s="80" t="s">
        <v>998</v>
      </c>
      <c r="X148" s="70" t="s">
        <v>1702</v>
      </c>
      <c r="Y148" s="68" t="s">
        <v>763</v>
      </c>
      <c r="Z148" s="68" t="s">
        <v>186</v>
      </c>
      <c r="AA148" s="69" t="s">
        <v>13</v>
      </c>
      <c r="AB148" s="68" t="s">
        <v>17</v>
      </c>
      <c r="AC148" s="68">
        <v>130</v>
      </c>
      <c r="AD148" s="147"/>
      <c r="AE148" s="147"/>
      <c r="AF148" s="147"/>
      <c r="AG148" s="147"/>
      <c r="AH148" s="147"/>
      <c r="AI148" s="148"/>
      <c r="AJ148" s="147"/>
      <c r="AK148" s="72">
        <f t="shared" si="9"/>
        <v>0</v>
      </c>
      <c r="AL148" s="72"/>
      <c r="AM148" s="72"/>
      <c r="AN148" s="72"/>
      <c r="AO148" s="74" t="s">
        <v>200</v>
      </c>
    </row>
    <row r="149" spans="1:41" s="69" customFormat="1">
      <c r="A149" s="69">
        <v>148</v>
      </c>
      <c r="C149" s="69" t="s">
        <v>1851</v>
      </c>
      <c r="D149" s="68" t="s">
        <v>429</v>
      </c>
      <c r="E149" s="69" t="s">
        <v>2135</v>
      </c>
      <c r="F149" s="69" t="s">
        <v>2136</v>
      </c>
      <c r="G149" s="141" t="s">
        <v>2</v>
      </c>
      <c r="H149" s="69" t="s">
        <v>797</v>
      </c>
      <c r="I149" s="141">
        <v>2012</v>
      </c>
      <c r="J149" s="141"/>
      <c r="K149" s="141"/>
      <c r="L149" s="70" t="s">
        <v>5</v>
      </c>
      <c r="M149" s="70"/>
      <c r="N149" s="174" t="s">
        <v>3635</v>
      </c>
      <c r="O149" s="70" t="s">
        <v>3830</v>
      </c>
      <c r="P149" s="70" t="s">
        <v>3838</v>
      </c>
      <c r="Q149" s="174"/>
      <c r="R149" s="175" t="s">
        <v>3923</v>
      </c>
      <c r="S149" s="70"/>
      <c r="T149" s="174" t="s">
        <v>674</v>
      </c>
      <c r="U149" s="74" t="s">
        <v>1684</v>
      </c>
      <c r="V149" s="80" t="s">
        <v>1396</v>
      </c>
      <c r="W149" s="80" t="s">
        <v>999</v>
      </c>
      <c r="X149" s="70" t="s">
        <v>1702</v>
      </c>
      <c r="Y149" s="68" t="s">
        <v>763</v>
      </c>
      <c r="Z149" s="68" t="s">
        <v>186</v>
      </c>
      <c r="AA149" s="141" t="s">
        <v>19</v>
      </c>
      <c r="AB149" s="68" t="s">
        <v>17</v>
      </c>
      <c r="AC149" s="68">
        <v>130</v>
      </c>
      <c r="AD149" s="150"/>
      <c r="AE149" s="150"/>
      <c r="AF149" s="150">
        <v>1</v>
      </c>
      <c r="AG149" s="150"/>
      <c r="AH149" s="147">
        <v>1</v>
      </c>
      <c r="AI149" s="148" t="s">
        <v>1681</v>
      </c>
      <c r="AJ149" s="147"/>
      <c r="AK149" s="72"/>
      <c r="AL149" s="72"/>
      <c r="AM149" s="72"/>
      <c r="AN149" s="72"/>
      <c r="AO149" s="74" t="s">
        <v>200</v>
      </c>
    </row>
    <row r="150" spans="1:41" s="69" customFormat="1">
      <c r="A150" s="69">
        <v>149</v>
      </c>
      <c r="C150" s="69" t="s">
        <v>1851</v>
      </c>
      <c r="D150" s="68" t="s">
        <v>430</v>
      </c>
      <c r="E150" s="69" t="s">
        <v>2135</v>
      </c>
      <c r="F150" s="69" t="s">
        <v>2137</v>
      </c>
      <c r="G150" s="141" t="s">
        <v>2</v>
      </c>
      <c r="H150" s="69" t="s">
        <v>797</v>
      </c>
      <c r="I150" s="141">
        <v>2012</v>
      </c>
      <c r="J150" s="141"/>
      <c r="K150" s="141"/>
      <c r="L150" s="70" t="s">
        <v>5</v>
      </c>
      <c r="M150" s="70"/>
      <c r="N150" s="174" t="s">
        <v>3635</v>
      </c>
      <c r="O150" s="70" t="s">
        <v>3830</v>
      </c>
      <c r="P150" s="70" t="s">
        <v>3838</v>
      </c>
      <c r="Q150" s="174"/>
      <c r="R150" s="175" t="s">
        <v>3923</v>
      </c>
      <c r="S150" s="70"/>
      <c r="T150" s="174" t="s">
        <v>674</v>
      </c>
      <c r="U150" s="74" t="s">
        <v>1684</v>
      </c>
      <c r="V150" s="80" t="s">
        <v>1396</v>
      </c>
      <c r="W150" s="80" t="s">
        <v>999</v>
      </c>
      <c r="X150" s="70" t="s">
        <v>1702</v>
      </c>
      <c r="Y150" s="68" t="s">
        <v>763</v>
      </c>
      <c r="Z150" s="68" t="s">
        <v>186</v>
      </c>
      <c r="AA150" s="141" t="s">
        <v>19</v>
      </c>
      <c r="AB150" s="68" t="s">
        <v>17</v>
      </c>
      <c r="AC150" s="68">
        <v>130</v>
      </c>
      <c r="AD150" s="150"/>
      <c r="AE150" s="150"/>
      <c r="AF150" s="150"/>
      <c r="AG150" s="150"/>
      <c r="AH150" s="147"/>
      <c r="AI150" s="148"/>
      <c r="AJ150" s="147"/>
      <c r="AK150" s="72"/>
      <c r="AL150" s="72"/>
      <c r="AM150" s="72"/>
      <c r="AN150" s="72"/>
      <c r="AO150" s="74" t="s">
        <v>200</v>
      </c>
    </row>
    <row r="151" spans="1:41" s="69" customFormat="1">
      <c r="A151" s="69">
        <v>150</v>
      </c>
      <c r="C151" s="69" t="s">
        <v>1851</v>
      </c>
      <c r="D151" s="68" t="s">
        <v>431</v>
      </c>
      <c r="E151" s="69" t="s">
        <v>2138</v>
      </c>
      <c r="F151" s="69" t="s">
        <v>2139</v>
      </c>
      <c r="G151" s="141" t="s">
        <v>2</v>
      </c>
      <c r="H151" s="69" t="s">
        <v>797</v>
      </c>
      <c r="I151" s="141">
        <v>2012</v>
      </c>
      <c r="J151" s="141"/>
      <c r="K151" s="141"/>
      <c r="L151" s="70" t="s">
        <v>5</v>
      </c>
      <c r="M151" s="70"/>
      <c r="N151" s="174" t="s">
        <v>3636</v>
      </c>
      <c r="O151" s="70" t="s">
        <v>3830</v>
      </c>
      <c r="P151" s="70" t="s">
        <v>3838</v>
      </c>
      <c r="Q151" s="174"/>
      <c r="R151" s="175" t="s">
        <v>3924</v>
      </c>
      <c r="S151" s="70"/>
      <c r="T151" s="174" t="s">
        <v>674</v>
      </c>
      <c r="U151" s="74" t="s">
        <v>1684</v>
      </c>
      <c r="V151" s="80" t="s">
        <v>1397</v>
      </c>
      <c r="W151" s="80" t="s">
        <v>1000</v>
      </c>
      <c r="X151" s="70" t="s">
        <v>1702</v>
      </c>
      <c r="Y151" s="68" t="s">
        <v>763</v>
      </c>
      <c r="Z151" s="68" t="s">
        <v>186</v>
      </c>
      <c r="AA151" s="141" t="s">
        <v>19</v>
      </c>
      <c r="AB151" s="68" t="s">
        <v>17</v>
      </c>
      <c r="AC151" s="68">
        <v>130</v>
      </c>
      <c r="AD151" s="150"/>
      <c r="AE151" s="150"/>
      <c r="AF151" s="150">
        <v>1</v>
      </c>
      <c r="AG151" s="150"/>
      <c r="AH151" s="147">
        <v>1</v>
      </c>
      <c r="AI151" s="148" t="s">
        <v>1681</v>
      </c>
      <c r="AJ151" s="147"/>
      <c r="AK151" s="72"/>
      <c r="AL151" s="72"/>
      <c r="AM151" s="72"/>
      <c r="AN151" s="72"/>
      <c r="AO151" s="74" t="s">
        <v>200</v>
      </c>
    </row>
    <row r="152" spans="1:41" s="69" customFormat="1">
      <c r="A152" s="69">
        <v>151</v>
      </c>
      <c r="C152" s="69" t="s">
        <v>1851</v>
      </c>
      <c r="D152" s="68" t="s">
        <v>432</v>
      </c>
      <c r="E152" s="69" t="s">
        <v>2138</v>
      </c>
      <c r="F152" s="69" t="s">
        <v>2140</v>
      </c>
      <c r="G152" s="141" t="s">
        <v>2</v>
      </c>
      <c r="H152" s="69" t="s">
        <v>797</v>
      </c>
      <c r="I152" s="141">
        <v>2012</v>
      </c>
      <c r="J152" s="141"/>
      <c r="K152" s="141"/>
      <c r="L152" s="70" t="s">
        <v>5</v>
      </c>
      <c r="M152" s="70"/>
      <c r="N152" s="174" t="s">
        <v>3636</v>
      </c>
      <c r="O152" s="70" t="s">
        <v>3830</v>
      </c>
      <c r="P152" s="70" t="s">
        <v>3838</v>
      </c>
      <c r="Q152" s="174"/>
      <c r="R152" s="175" t="s">
        <v>3924</v>
      </c>
      <c r="S152" s="70"/>
      <c r="T152" s="174" t="s">
        <v>674</v>
      </c>
      <c r="U152" s="74" t="s">
        <v>1684</v>
      </c>
      <c r="V152" s="80" t="s">
        <v>1398</v>
      </c>
      <c r="W152" s="80" t="s">
        <v>1001</v>
      </c>
      <c r="X152" s="70" t="s">
        <v>1702</v>
      </c>
      <c r="Y152" s="68" t="s">
        <v>763</v>
      </c>
      <c r="Z152" s="68" t="s">
        <v>186</v>
      </c>
      <c r="AA152" s="141" t="s">
        <v>19</v>
      </c>
      <c r="AB152" s="68" t="s">
        <v>17</v>
      </c>
      <c r="AC152" s="68">
        <v>130</v>
      </c>
      <c r="AD152" s="150"/>
      <c r="AE152" s="150"/>
      <c r="AF152" s="150"/>
      <c r="AG152" s="150"/>
      <c r="AH152" s="147"/>
      <c r="AI152" s="148"/>
      <c r="AJ152" s="147"/>
      <c r="AK152" s="72"/>
      <c r="AL152" s="72"/>
      <c r="AM152" s="72"/>
      <c r="AN152" s="72"/>
      <c r="AO152" s="74" t="s">
        <v>200</v>
      </c>
    </row>
    <row r="153" spans="1:41" s="69" customFormat="1">
      <c r="A153" s="69">
        <v>152</v>
      </c>
      <c r="C153" s="69" t="s">
        <v>1851</v>
      </c>
      <c r="D153" s="70" t="s">
        <v>384</v>
      </c>
      <c r="E153" s="69" t="s">
        <v>2228</v>
      </c>
      <c r="F153" s="69" t="s">
        <v>2229</v>
      </c>
      <c r="G153" s="69" t="s">
        <v>2</v>
      </c>
      <c r="H153" s="69" t="s">
        <v>796</v>
      </c>
      <c r="I153" s="69">
        <v>2012</v>
      </c>
      <c r="L153" s="70" t="s">
        <v>5</v>
      </c>
      <c r="M153" s="70"/>
      <c r="N153" s="70" t="s">
        <v>650</v>
      </c>
      <c r="O153" s="70" t="s">
        <v>3836</v>
      </c>
      <c r="P153" s="70" t="s">
        <v>3851</v>
      </c>
      <c r="Q153" s="70"/>
      <c r="R153" s="175" t="s">
        <v>3925</v>
      </c>
      <c r="S153" s="70"/>
      <c r="T153" s="70" t="s">
        <v>651</v>
      </c>
      <c r="U153" s="71" t="s">
        <v>1696</v>
      </c>
      <c r="V153" s="80" t="s">
        <v>1297</v>
      </c>
      <c r="W153" s="80" t="s">
        <v>900</v>
      </c>
      <c r="X153" s="70" t="s">
        <v>1782</v>
      </c>
      <c r="Y153" s="68" t="s">
        <v>747</v>
      </c>
      <c r="Z153" s="68" t="s">
        <v>162</v>
      </c>
      <c r="AA153" s="69" t="s">
        <v>19</v>
      </c>
      <c r="AB153" s="68" t="s">
        <v>14</v>
      </c>
      <c r="AC153" s="68">
        <v>200</v>
      </c>
      <c r="AD153" s="147"/>
      <c r="AE153" s="147"/>
      <c r="AF153" s="147">
        <v>1</v>
      </c>
      <c r="AG153" s="147"/>
      <c r="AH153" s="147">
        <v>1</v>
      </c>
      <c r="AI153" s="148" t="s">
        <v>1681</v>
      </c>
      <c r="AJ153" s="147"/>
      <c r="AK153" s="176">
        <f>SUM(AL153:AN153)</f>
        <v>25566000</v>
      </c>
      <c r="AL153" s="176"/>
      <c r="AM153" s="176"/>
      <c r="AN153" s="176">
        <v>25566000</v>
      </c>
      <c r="AO153" s="74" t="s">
        <v>200</v>
      </c>
    </row>
    <row r="154" spans="1:41" s="69" customFormat="1">
      <c r="A154" s="69">
        <v>153</v>
      </c>
      <c r="C154" s="69" t="s">
        <v>1851</v>
      </c>
      <c r="D154" s="70" t="s">
        <v>131</v>
      </c>
      <c r="E154" s="69" t="s">
        <v>2228</v>
      </c>
      <c r="F154" s="69" t="s">
        <v>2230</v>
      </c>
      <c r="G154" s="69" t="s">
        <v>2</v>
      </c>
      <c r="H154" s="69" t="s">
        <v>796</v>
      </c>
      <c r="I154" s="69">
        <v>2012</v>
      </c>
      <c r="L154" s="70" t="s">
        <v>5</v>
      </c>
      <c r="M154" s="70"/>
      <c r="N154" s="70" t="s">
        <v>650</v>
      </c>
      <c r="O154" s="70" t="s">
        <v>3836</v>
      </c>
      <c r="P154" s="70" t="s">
        <v>3851</v>
      </c>
      <c r="Q154" s="70"/>
      <c r="R154" s="175" t="s">
        <v>3925</v>
      </c>
      <c r="S154" s="70"/>
      <c r="T154" s="70" t="s">
        <v>651</v>
      </c>
      <c r="U154" s="71" t="s">
        <v>1696</v>
      </c>
      <c r="V154" s="80" t="s">
        <v>1298</v>
      </c>
      <c r="W154" s="80" t="s">
        <v>901</v>
      </c>
      <c r="X154" s="70" t="s">
        <v>1782</v>
      </c>
      <c r="Y154" s="68" t="s">
        <v>747</v>
      </c>
      <c r="Z154" s="68" t="s">
        <v>162</v>
      </c>
      <c r="AA154" s="69" t="s">
        <v>19</v>
      </c>
      <c r="AB154" s="68" t="s">
        <v>14</v>
      </c>
      <c r="AC154" s="68">
        <v>200</v>
      </c>
      <c r="AD154" s="147"/>
      <c r="AE154" s="147"/>
      <c r="AF154" s="147"/>
      <c r="AG154" s="147"/>
      <c r="AH154" s="147"/>
      <c r="AI154" s="148"/>
      <c r="AJ154" s="147"/>
      <c r="AK154" s="176">
        <f>SUM(AL154:AN154)</f>
        <v>0</v>
      </c>
      <c r="AL154" s="176"/>
      <c r="AM154" s="176"/>
      <c r="AN154" s="176"/>
      <c r="AO154" s="74" t="s">
        <v>200</v>
      </c>
    </row>
    <row r="155" spans="1:41" s="69" customFormat="1">
      <c r="A155" s="69">
        <v>154</v>
      </c>
      <c r="C155" s="69" t="s">
        <v>1851</v>
      </c>
      <c r="D155" s="70" t="s">
        <v>132</v>
      </c>
      <c r="E155" s="69" t="s">
        <v>2228</v>
      </c>
      <c r="F155" s="69" t="s">
        <v>2231</v>
      </c>
      <c r="G155" s="69" t="s">
        <v>2</v>
      </c>
      <c r="H155" s="69" t="s">
        <v>796</v>
      </c>
      <c r="I155" s="69">
        <v>2012</v>
      </c>
      <c r="L155" s="70" t="s">
        <v>5</v>
      </c>
      <c r="M155" s="70"/>
      <c r="N155" s="70" t="s">
        <v>650</v>
      </c>
      <c r="O155" s="70" t="s">
        <v>3836</v>
      </c>
      <c r="P155" s="70" t="s">
        <v>3851</v>
      </c>
      <c r="Q155" s="70"/>
      <c r="R155" s="175" t="s">
        <v>3925</v>
      </c>
      <c r="S155" s="70"/>
      <c r="T155" s="70" t="s">
        <v>651</v>
      </c>
      <c r="U155" s="71" t="s">
        <v>1696</v>
      </c>
      <c r="V155" s="80" t="s">
        <v>1299</v>
      </c>
      <c r="W155" s="80" t="s">
        <v>902</v>
      </c>
      <c r="X155" s="70" t="s">
        <v>1782</v>
      </c>
      <c r="Y155" s="68" t="s">
        <v>752</v>
      </c>
      <c r="Z155" s="68" t="s">
        <v>781</v>
      </c>
      <c r="AA155" s="69" t="s">
        <v>19</v>
      </c>
      <c r="AB155" s="68" t="s">
        <v>17</v>
      </c>
      <c r="AC155" s="68">
        <v>130</v>
      </c>
      <c r="AD155" s="147"/>
      <c r="AE155" s="147"/>
      <c r="AF155" s="147"/>
      <c r="AG155" s="147"/>
      <c r="AH155" s="147"/>
      <c r="AI155" s="148"/>
      <c r="AJ155" s="147"/>
      <c r="AK155" s="176">
        <f>SUM(AL155:AN155)</f>
        <v>0</v>
      </c>
      <c r="AL155" s="176"/>
      <c r="AM155" s="176"/>
      <c r="AN155" s="176"/>
      <c r="AO155" s="74" t="s">
        <v>200</v>
      </c>
    </row>
    <row r="156" spans="1:41" s="69" customFormat="1">
      <c r="A156" s="69">
        <v>155</v>
      </c>
      <c r="C156" s="69" t="s">
        <v>1851</v>
      </c>
      <c r="D156" s="70" t="s">
        <v>385</v>
      </c>
      <c r="E156" s="69" t="s">
        <v>2232</v>
      </c>
      <c r="F156" s="69" t="s">
        <v>2233</v>
      </c>
      <c r="G156" s="69" t="s">
        <v>2</v>
      </c>
      <c r="H156" s="69" t="s">
        <v>796</v>
      </c>
      <c r="I156" s="69">
        <v>2012</v>
      </c>
      <c r="L156" s="70" t="s">
        <v>5</v>
      </c>
      <c r="M156" s="70"/>
      <c r="N156" s="70" t="s">
        <v>652</v>
      </c>
      <c r="O156" s="70" t="s">
        <v>3836</v>
      </c>
      <c r="P156" s="70" t="s">
        <v>3851</v>
      </c>
      <c r="Q156" s="70"/>
      <c r="R156" s="175" t="s">
        <v>3926</v>
      </c>
      <c r="S156" s="70"/>
      <c r="T156" s="70" t="s">
        <v>653</v>
      </c>
      <c r="U156" s="71" t="s">
        <v>1696</v>
      </c>
      <c r="V156" s="80" t="s">
        <v>1300</v>
      </c>
      <c r="W156" s="80" t="s">
        <v>903</v>
      </c>
      <c r="X156" s="70" t="s">
        <v>1781</v>
      </c>
      <c r="Y156" s="68" t="s">
        <v>747</v>
      </c>
      <c r="Z156" s="68" t="s">
        <v>162</v>
      </c>
      <c r="AA156" s="69" t="s">
        <v>19</v>
      </c>
      <c r="AB156" s="68" t="s">
        <v>14</v>
      </c>
      <c r="AC156" s="68">
        <v>200</v>
      </c>
      <c r="AD156" s="147"/>
      <c r="AE156" s="147"/>
      <c r="AF156" s="147">
        <v>1</v>
      </c>
      <c r="AG156" s="147"/>
      <c r="AH156" s="147">
        <v>1</v>
      </c>
      <c r="AI156" s="148" t="s">
        <v>1681</v>
      </c>
      <c r="AJ156" s="147"/>
      <c r="AK156" s="176">
        <f t="shared" ref="AK156:AK158" si="12">SUM(AL156:AN156)</f>
        <v>0</v>
      </c>
      <c r="AL156" s="176"/>
      <c r="AM156" s="176"/>
      <c r="AN156" s="176"/>
      <c r="AO156" s="74" t="s">
        <v>200</v>
      </c>
    </row>
    <row r="157" spans="1:41" s="69" customFormat="1">
      <c r="A157" s="69">
        <v>156</v>
      </c>
      <c r="C157" s="69" t="s">
        <v>1851</v>
      </c>
      <c r="D157" s="70" t="s">
        <v>133</v>
      </c>
      <c r="E157" s="69" t="s">
        <v>2232</v>
      </c>
      <c r="F157" s="69" t="s">
        <v>2233</v>
      </c>
      <c r="G157" s="69" t="s">
        <v>2</v>
      </c>
      <c r="H157" s="69" t="s">
        <v>796</v>
      </c>
      <c r="I157" s="69">
        <v>2012</v>
      </c>
      <c r="L157" s="70" t="s">
        <v>5</v>
      </c>
      <c r="M157" s="70"/>
      <c r="N157" s="70" t="s">
        <v>652</v>
      </c>
      <c r="O157" s="70" t="s">
        <v>3836</v>
      </c>
      <c r="P157" s="70" t="s">
        <v>3851</v>
      </c>
      <c r="Q157" s="70"/>
      <c r="R157" s="175" t="s">
        <v>3926</v>
      </c>
      <c r="S157" s="70"/>
      <c r="T157" s="70" t="s">
        <v>653</v>
      </c>
      <c r="U157" s="71" t="s">
        <v>1696</v>
      </c>
      <c r="V157" s="80" t="s">
        <v>1300</v>
      </c>
      <c r="W157" s="80" t="s">
        <v>904</v>
      </c>
      <c r="X157" s="70" t="s">
        <v>1781</v>
      </c>
      <c r="Y157" s="68" t="s">
        <v>752</v>
      </c>
      <c r="Z157" s="68" t="s">
        <v>781</v>
      </c>
      <c r="AA157" s="69" t="s">
        <v>19</v>
      </c>
      <c r="AB157" s="68" t="s">
        <v>17</v>
      </c>
      <c r="AC157" s="68">
        <v>130</v>
      </c>
      <c r="AD157" s="147"/>
      <c r="AE157" s="147"/>
      <c r="AF157" s="147"/>
      <c r="AG157" s="147"/>
      <c r="AH157" s="147"/>
      <c r="AI157" s="148"/>
      <c r="AJ157" s="147"/>
      <c r="AK157" s="176">
        <f t="shared" si="12"/>
        <v>0</v>
      </c>
      <c r="AL157" s="176"/>
      <c r="AM157" s="176"/>
      <c r="AN157" s="176"/>
      <c r="AO157" s="74" t="s">
        <v>200</v>
      </c>
    </row>
    <row r="158" spans="1:41" s="69" customFormat="1">
      <c r="A158" s="69">
        <v>157</v>
      </c>
      <c r="C158" s="69" t="s">
        <v>1851</v>
      </c>
      <c r="D158" s="70" t="s">
        <v>382</v>
      </c>
      <c r="E158" s="69" t="s">
        <v>2141</v>
      </c>
      <c r="F158" s="69" t="s">
        <v>2142</v>
      </c>
      <c r="G158" s="69" t="s">
        <v>2</v>
      </c>
      <c r="H158" s="69" t="s">
        <v>220</v>
      </c>
      <c r="I158" s="69">
        <v>2012</v>
      </c>
      <c r="L158" s="70" t="s">
        <v>5</v>
      </c>
      <c r="M158" s="70"/>
      <c r="N158" s="70" t="s">
        <v>649</v>
      </c>
      <c r="O158" s="70" t="s">
        <v>3830</v>
      </c>
      <c r="P158" s="70" t="s">
        <v>3838</v>
      </c>
      <c r="Q158" s="70"/>
      <c r="R158" s="175" t="s">
        <v>3927</v>
      </c>
      <c r="S158" s="70"/>
      <c r="T158" s="70"/>
      <c r="U158" s="71" t="s">
        <v>1684</v>
      </c>
      <c r="V158" s="80" t="s">
        <v>1296</v>
      </c>
      <c r="W158" s="80" t="s">
        <v>899</v>
      </c>
      <c r="X158" s="70" t="s">
        <v>1702</v>
      </c>
      <c r="Y158" s="68" t="s">
        <v>752</v>
      </c>
      <c r="Z158" s="68" t="s">
        <v>781</v>
      </c>
      <c r="AA158" s="69" t="s">
        <v>13</v>
      </c>
      <c r="AB158" s="68" t="s">
        <v>17</v>
      </c>
      <c r="AC158" s="68" t="s">
        <v>46</v>
      </c>
      <c r="AD158" s="147"/>
      <c r="AE158" s="147"/>
      <c r="AF158" s="147">
        <v>1</v>
      </c>
      <c r="AG158" s="147"/>
      <c r="AH158" s="147">
        <v>1</v>
      </c>
      <c r="AI158" s="148" t="s">
        <v>1681</v>
      </c>
      <c r="AJ158" s="147"/>
      <c r="AK158" s="140">
        <f t="shared" si="12"/>
        <v>12300000</v>
      </c>
      <c r="AL158" s="140"/>
      <c r="AM158" s="140"/>
      <c r="AN158" s="140">
        <v>12300000</v>
      </c>
      <c r="AO158" s="74" t="s">
        <v>200</v>
      </c>
    </row>
    <row r="159" spans="1:41" s="69" customFormat="1">
      <c r="A159" s="69">
        <v>158</v>
      </c>
      <c r="C159" s="69" t="s">
        <v>1851</v>
      </c>
      <c r="D159" s="70" t="s">
        <v>383</v>
      </c>
      <c r="E159" s="69" t="s">
        <v>2141</v>
      </c>
      <c r="F159" s="69" t="s">
        <v>2143</v>
      </c>
      <c r="G159" s="69" t="s">
        <v>2</v>
      </c>
      <c r="H159" s="69" t="s">
        <v>220</v>
      </c>
      <c r="I159" s="69">
        <v>2012</v>
      </c>
      <c r="L159" s="70" t="s">
        <v>5</v>
      </c>
      <c r="M159" s="70"/>
      <c r="N159" s="70" t="s">
        <v>649</v>
      </c>
      <c r="O159" s="70" t="s">
        <v>3830</v>
      </c>
      <c r="P159" s="70" t="s">
        <v>3838</v>
      </c>
      <c r="Q159" s="70"/>
      <c r="R159" s="175" t="s">
        <v>3927</v>
      </c>
      <c r="S159" s="70"/>
      <c r="T159" s="70"/>
      <c r="U159" s="71" t="s">
        <v>1684</v>
      </c>
      <c r="V159" s="80" t="s">
        <v>1296</v>
      </c>
      <c r="W159" s="80" t="s">
        <v>899</v>
      </c>
      <c r="X159" s="70" t="s">
        <v>1702</v>
      </c>
      <c r="Y159" s="68" t="s">
        <v>753</v>
      </c>
      <c r="Z159" s="68" t="s">
        <v>781</v>
      </c>
      <c r="AA159" s="69" t="s">
        <v>19</v>
      </c>
      <c r="AB159" s="68" t="s">
        <v>14</v>
      </c>
      <c r="AC159" s="68" t="s">
        <v>15</v>
      </c>
      <c r="AD159" s="147"/>
      <c r="AE159" s="147"/>
      <c r="AF159" s="147"/>
      <c r="AG159" s="147"/>
      <c r="AH159" s="147"/>
      <c r="AI159" s="148"/>
      <c r="AJ159" s="147"/>
      <c r="AK159" s="140">
        <f>SUM(AL159:AN159)</f>
        <v>0</v>
      </c>
      <c r="AL159" s="140"/>
      <c r="AM159" s="140"/>
      <c r="AN159" s="140"/>
      <c r="AO159" s="74" t="s">
        <v>200</v>
      </c>
    </row>
    <row r="160" spans="1:41" s="69" customFormat="1">
      <c r="A160" s="69">
        <v>159</v>
      </c>
      <c r="C160" s="69" t="s">
        <v>1851</v>
      </c>
      <c r="D160" s="70" t="s">
        <v>130</v>
      </c>
      <c r="E160" s="69" t="s">
        <v>2141</v>
      </c>
      <c r="F160" s="69" t="s">
        <v>2144</v>
      </c>
      <c r="G160" s="69" t="s">
        <v>2</v>
      </c>
      <c r="H160" s="69" t="s">
        <v>220</v>
      </c>
      <c r="I160" s="69">
        <v>2012</v>
      </c>
      <c r="L160" s="70" t="s">
        <v>5</v>
      </c>
      <c r="M160" s="70"/>
      <c r="N160" s="70" t="s">
        <v>649</v>
      </c>
      <c r="O160" s="70" t="s">
        <v>3830</v>
      </c>
      <c r="P160" s="70" t="s">
        <v>3838</v>
      </c>
      <c r="Q160" s="70"/>
      <c r="R160" s="175" t="s">
        <v>3927</v>
      </c>
      <c r="S160" s="70"/>
      <c r="T160" s="70"/>
      <c r="U160" s="71" t="s">
        <v>1684</v>
      </c>
      <c r="V160" s="80" t="s">
        <v>1296</v>
      </c>
      <c r="W160" s="80" t="s">
        <v>899</v>
      </c>
      <c r="X160" s="70" t="s">
        <v>1702</v>
      </c>
      <c r="Y160" s="68" t="s">
        <v>753</v>
      </c>
      <c r="Z160" s="68" t="s">
        <v>781</v>
      </c>
      <c r="AA160" s="69" t="s">
        <v>19</v>
      </c>
      <c r="AB160" s="68" t="s">
        <v>14</v>
      </c>
      <c r="AC160" s="68" t="s">
        <v>15</v>
      </c>
      <c r="AD160" s="147"/>
      <c r="AE160" s="147"/>
      <c r="AF160" s="147"/>
      <c r="AG160" s="147"/>
      <c r="AH160" s="147"/>
      <c r="AI160" s="148"/>
      <c r="AJ160" s="147"/>
      <c r="AK160" s="140">
        <f>SUM(AL160:AN160)</f>
        <v>0</v>
      </c>
      <c r="AL160" s="140"/>
      <c r="AM160" s="140"/>
      <c r="AN160" s="140"/>
      <c r="AO160" s="74" t="s">
        <v>200</v>
      </c>
    </row>
    <row r="161" spans="1:41" s="69" customFormat="1">
      <c r="A161" s="69">
        <v>160</v>
      </c>
      <c r="C161" s="69" t="s">
        <v>1851</v>
      </c>
      <c r="D161" s="69" t="s">
        <v>1910</v>
      </c>
      <c r="E161" s="69" t="s">
        <v>2184</v>
      </c>
      <c r="F161" s="69" t="s">
        <v>2185</v>
      </c>
      <c r="G161" s="69" t="s">
        <v>1677</v>
      </c>
      <c r="H161" s="69" t="s">
        <v>169</v>
      </c>
      <c r="I161" s="69">
        <v>2012</v>
      </c>
      <c r="L161" s="108" t="s">
        <v>1854</v>
      </c>
      <c r="M161" s="108"/>
      <c r="N161" s="69" t="s">
        <v>3658</v>
      </c>
      <c r="O161" s="70" t="s">
        <v>3831</v>
      </c>
      <c r="P161" s="70" t="s">
        <v>3850</v>
      </c>
      <c r="R161" s="175" t="s">
        <v>3928</v>
      </c>
      <c r="S161" s="70"/>
      <c r="U161" s="71" t="s">
        <v>479</v>
      </c>
      <c r="V161" s="80" t="s">
        <v>1600</v>
      </c>
      <c r="W161" s="80" t="s">
        <v>1204</v>
      </c>
      <c r="Z161" s="69" t="s">
        <v>202</v>
      </c>
      <c r="AA161" s="69" t="s">
        <v>16</v>
      </c>
      <c r="AB161" s="69" t="s">
        <v>14</v>
      </c>
      <c r="AC161" s="69" t="s">
        <v>6</v>
      </c>
      <c r="AD161" s="147"/>
      <c r="AE161" s="147"/>
      <c r="AF161" s="147">
        <v>1</v>
      </c>
      <c r="AG161" s="147"/>
      <c r="AH161" s="147">
        <v>1</v>
      </c>
      <c r="AI161" s="148" t="s">
        <v>1681</v>
      </c>
      <c r="AJ161" s="147"/>
      <c r="AK161" s="107">
        <f t="shared" ref="AK161:AK162" si="13">SUM(AL161:AN161)</f>
        <v>0</v>
      </c>
      <c r="AL161" s="107"/>
      <c r="AM161" s="107"/>
      <c r="AN161" s="107"/>
    </row>
    <row r="162" spans="1:41" s="69" customFormat="1">
      <c r="A162" s="69">
        <v>161</v>
      </c>
      <c r="C162" s="69" t="s">
        <v>1851</v>
      </c>
      <c r="D162" s="69" t="s">
        <v>1911</v>
      </c>
      <c r="E162" s="69" t="s">
        <v>2184</v>
      </c>
      <c r="F162" s="69" t="s">
        <v>2186</v>
      </c>
      <c r="G162" s="69" t="s">
        <v>1677</v>
      </c>
      <c r="H162" s="69" t="s">
        <v>169</v>
      </c>
      <c r="I162" s="69">
        <v>2012</v>
      </c>
      <c r="L162" s="108" t="s">
        <v>1854</v>
      </c>
      <c r="M162" s="108"/>
      <c r="N162" s="69" t="s">
        <v>3658</v>
      </c>
      <c r="O162" s="70" t="s">
        <v>3831</v>
      </c>
      <c r="P162" s="70" t="s">
        <v>3850</v>
      </c>
      <c r="R162" s="175" t="s">
        <v>3928</v>
      </c>
      <c r="S162" s="70"/>
      <c r="U162" s="71" t="s">
        <v>479</v>
      </c>
      <c r="V162" s="80" t="s">
        <v>1600</v>
      </c>
      <c r="W162" s="80" t="s">
        <v>1204</v>
      </c>
      <c r="Z162" s="69" t="s">
        <v>202</v>
      </c>
      <c r="AA162" s="69" t="s">
        <v>16</v>
      </c>
      <c r="AB162" s="69" t="s">
        <v>14</v>
      </c>
      <c r="AC162" s="69" t="s">
        <v>6</v>
      </c>
      <c r="AD162" s="147"/>
      <c r="AE162" s="147"/>
      <c r="AF162" s="147"/>
      <c r="AG162" s="147"/>
      <c r="AH162" s="147"/>
      <c r="AI162" s="148"/>
      <c r="AJ162" s="147"/>
      <c r="AK162" s="107">
        <f t="shared" si="13"/>
        <v>0</v>
      </c>
      <c r="AL162" s="107"/>
      <c r="AM162" s="107"/>
      <c r="AN162" s="107"/>
    </row>
    <row r="163" spans="1:41" s="69" customFormat="1">
      <c r="A163" s="69">
        <v>162</v>
      </c>
      <c r="C163" s="69" t="s">
        <v>1851</v>
      </c>
      <c r="D163" s="70" t="s">
        <v>1912</v>
      </c>
      <c r="E163" s="69" t="s">
        <v>3377</v>
      </c>
      <c r="F163" s="69" t="s">
        <v>3378</v>
      </c>
      <c r="G163" s="69" t="s">
        <v>1677</v>
      </c>
      <c r="H163" s="69" t="s">
        <v>169</v>
      </c>
      <c r="I163" s="69">
        <v>2012</v>
      </c>
      <c r="L163" s="108" t="s">
        <v>1854</v>
      </c>
      <c r="M163" s="108"/>
      <c r="N163" s="108" t="s">
        <v>3801</v>
      </c>
      <c r="O163" s="70" t="s">
        <v>3831</v>
      </c>
      <c r="P163" s="70" t="s">
        <v>3850</v>
      </c>
      <c r="Q163" s="108"/>
      <c r="R163" s="175" t="s">
        <v>3929</v>
      </c>
      <c r="S163" s="70"/>
      <c r="T163" s="108"/>
      <c r="U163" s="74" t="s">
        <v>479</v>
      </c>
      <c r="V163" s="80" t="s">
        <v>1601</v>
      </c>
      <c r="W163" s="80" t="s">
        <v>1205</v>
      </c>
      <c r="Z163" s="69" t="s">
        <v>170</v>
      </c>
      <c r="AA163" s="69" t="s">
        <v>16</v>
      </c>
      <c r="AB163" s="69" t="s">
        <v>171</v>
      </c>
      <c r="AC163" s="69" t="s">
        <v>46</v>
      </c>
      <c r="AD163" s="147"/>
      <c r="AE163" s="147"/>
      <c r="AF163" s="147">
        <v>1</v>
      </c>
      <c r="AG163" s="147"/>
      <c r="AH163" s="147">
        <v>1</v>
      </c>
      <c r="AI163" s="148" t="s">
        <v>1681</v>
      </c>
      <c r="AJ163" s="147"/>
      <c r="AK163" s="72">
        <f t="shared" ref="AK163:AK175" si="14">SUM(AL163:AN163)</f>
        <v>0</v>
      </c>
      <c r="AL163" s="72"/>
      <c r="AM163" s="72"/>
      <c r="AN163" s="72"/>
    </row>
    <row r="164" spans="1:41" s="69" customFormat="1">
      <c r="A164" s="69">
        <v>163</v>
      </c>
      <c r="C164" s="69" t="s">
        <v>1851</v>
      </c>
      <c r="D164" s="70" t="s">
        <v>1913</v>
      </c>
      <c r="E164" s="69" t="s">
        <v>3377</v>
      </c>
      <c r="F164" s="69" t="s">
        <v>3379</v>
      </c>
      <c r="G164" s="69" t="s">
        <v>1677</v>
      </c>
      <c r="H164" s="69" t="s">
        <v>169</v>
      </c>
      <c r="I164" s="69">
        <v>2012</v>
      </c>
      <c r="L164" s="108" t="s">
        <v>1854</v>
      </c>
      <c r="M164" s="108"/>
      <c r="N164" s="108" t="s">
        <v>3801</v>
      </c>
      <c r="O164" s="70" t="s">
        <v>3831</v>
      </c>
      <c r="P164" s="70" t="s">
        <v>3850</v>
      </c>
      <c r="Q164" s="108"/>
      <c r="R164" s="175" t="s">
        <v>3929</v>
      </c>
      <c r="S164" s="70"/>
      <c r="T164" s="108"/>
      <c r="U164" s="74" t="s">
        <v>479</v>
      </c>
      <c r="V164" s="80" t="s">
        <v>1601</v>
      </c>
      <c r="W164" s="80" t="s">
        <v>1205</v>
      </c>
      <c r="Z164" s="69" t="s">
        <v>170</v>
      </c>
      <c r="AA164" s="69" t="s">
        <v>16</v>
      </c>
      <c r="AB164" s="69" t="s">
        <v>171</v>
      </c>
      <c r="AC164" s="69" t="s">
        <v>46</v>
      </c>
      <c r="AD164" s="147"/>
      <c r="AE164" s="147"/>
      <c r="AF164" s="147"/>
      <c r="AG164" s="147"/>
      <c r="AH164" s="147"/>
      <c r="AI164" s="148"/>
      <c r="AJ164" s="147"/>
      <c r="AK164" s="72">
        <f t="shared" si="14"/>
        <v>0</v>
      </c>
      <c r="AL164" s="72"/>
      <c r="AM164" s="72"/>
      <c r="AN164" s="72"/>
    </row>
    <row r="165" spans="1:41" s="69" customFormat="1">
      <c r="A165" s="69">
        <v>164</v>
      </c>
      <c r="C165" s="69" t="s">
        <v>1851</v>
      </c>
      <c r="D165" s="70" t="s">
        <v>404</v>
      </c>
      <c r="E165" s="69" t="s">
        <v>2196</v>
      </c>
      <c r="F165" s="69" t="s">
        <v>2197</v>
      </c>
      <c r="G165" s="69" t="s">
        <v>2</v>
      </c>
      <c r="H165" s="69" t="s">
        <v>220</v>
      </c>
      <c r="I165" s="69">
        <v>2012</v>
      </c>
      <c r="L165" s="70" t="s">
        <v>5</v>
      </c>
      <c r="M165" s="70"/>
      <c r="N165" s="70" t="s">
        <v>668</v>
      </c>
      <c r="O165" s="70" t="s">
        <v>3834</v>
      </c>
      <c r="P165" s="70" t="s">
        <v>4100</v>
      </c>
      <c r="Q165" s="70"/>
      <c r="R165" s="175" t="s">
        <v>4101</v>
      </c>
      <c r="S165" s="70"/>
      <c r="T165" s="70"/>
      <c r="U165" s="109" t="s">
        <v>1690</v>
      </c>
      <c r="V165" s="80" t="s">
        <v>1367</v>
      </c>
      <c r="W165" s="80" t="s">
        <v>969</v>
      </c>
      <c r="X165" s="70" t="s">
        <v>1702</v>
      </c>
      <c r="Y165" s="68" t="s">
        <v>759</v>
      </c>
      <c r="Z165" s="68" t="s">
        <v>186</v>
      </c>
      <c r="AA165" s="69" t="s">
        <v>19</v>
      </c>
      <c r="AB165" s="68" t="s">
        <v>14</v>
      </c>
      <c r="AC165" s="68" t="s">
        <v>46</v>
      </c>
      <c r="AD165" s="147"/>
      <c r="AE165" s="147"/>
      <c r="AF165" s="147">
        <v>1</v>
      </c>
      <c r="AG165" s="147"/>
      <c r="AH165" s="147">
        <v>1</v>
      </c>
      <c r="AI165" s="148" t="s">
        <v>1681</v>
      </c>
      <c r="AJ165" s="147"/>
      <c r="AK165" s="72">
        <f t="shared" ref="AK165:AK169" si="15">SUM(AL165:AN165)</f>
        <v>0</v>
      </c>
      <c r="AL165" s="72"/>
      <c r="AM165" s="72"/>
      <c r="AN165" s="72"/>
      <c r="AO165" s="74" t="s">
        <v>200</v>
      </c>
    </row>
    <row r="166" spans="1:41" s="69" customFormat="1">
      <c r="A166" s="69">
        <v>165</v>
      </c>
      <c r="C166" s="69" t="s">
        <v>1851</v>
      </c>
      <c r="D166" s="70" t="s">
        <v>405</v>
      </c>
      <c r="E166" s="69" t="s">
        <v>2196</v>
      </c>
      <c r="F166" s="69" t="s">
        <v>2198</v>
      </c>
      <c r="G166" s="69" t="s">
        <v>2</v>
      </c>
      <c r="H166" s="69" t="s">
        <v>220</v>
      </c>
      <c r="I166" s="69">
        <v>2012</v>
      </c>
      <c r="L166" s="70" t="s">
        <v>5</v>
      </c>
      <c r="M166" s="70"/>
      <c r="N166" s="70" t="s">
        <v>668</v>
      </c>
      <c r="O166" s="70" t="s">
        <v>3834</v>
      </c>
      <c r="P166" s="70" t="s">
        <v>4100</v>
      </c>
      <c r="Q166" s="70"/>
      <c r="R166" s="175" t="s">
        <v>4102</v>
      </c>
      <c r="S166" s="70"/>
      <c r="T166" s="70"/>
      <c r="U166" s="109" t="s">
        <v>1690</v>
      </c>
      <c r="V166" s="80" t="s">
        <v>1368</v>
      </c>
      <c r="W166" s="80" t="s">
        <v>970</v>
      </c>
      <c r="X166" s="70" t="s">
        <v>1702</v>
      </c>
      <c r="Y166" s="68" t="s">
        <v>223</v>
      </c>
      <c r="Z166" s="68" t="s">
        <v>186</v>
      </c>
      <c r="AA166" s="69" t="s">
        <v>19</v>
      </c>
      <c r="AB166" s="68" t="s">
        <v>14</v>
      </c>
      <c r="AC166" s="68" t="s">
        <v>46</v>
      </c>
      <c r="AD166" s="147"/>
      <c r="AE166" s="147"/>
      <c r="AF166" s="147"/>
      <c r="AG166" s="147"/>
      <c r="AH166" s="147"/>
      <c r="AI166" s="148"/>
      <c r="AJ166" s="147"/>
      <c r="AK166" s="72">
        <f t="shared" si="15"/>
        <v>0</v>
      </c>
      <c r="AL166" s="72"/>
      <c r="AM166" s="72"/>
      <c r="AN166" s="72"/>
      <c r="AO166" s="74" t="s">
        <v>200</v>
      </c>
    </row>
    <row r="167" spans="1:41" s="69" customFormat="1">
      <c r="A167" s="69">
        <v>166</v>
      </c>
      <c r="C167" s="69" t="s">
        <v>1851</v>
      </c>
      <c r="D167" s="70" t="s">
        <v>406</v>
      </c>
      <c r="E167" s="69" t="s">
        <v>2196</v>
      </c>
      <c r="F167" s="69" t="s">
        <v>2199</v>
      </c>
      <c r="G167" s="69" t="s">
        <v>2</v>
      </c>
      <c r="H167" s="69" t="s">
        <v>220</v>
      </c>
      <c r="I167" s="69">
        <v>2012</v>
      </c>
      <c r="L167" s="70" t="s">
        <v>5</v>
      </c>
      <c r="M167" s="70"/>
      <c r="N167" s="70" t="s">
        <v>668</v>
      </c>
      <c r="O167" s="70" t="s">
        <v>3834</v>
      </c>
      <c r="P167" s="70" t="s">
        <v>4100</v>
      </c>
      <c r="Q167" s="70"/>
      <c r="R167" s="175" t="s">
        <v>4103</v>
      </c>
      <c r="S167" s="70"/>
      <c r="T167" s="70"/>
      <c r="U167" s="109" t="s">
        <v>1690</v>
      </c>
      <c r="V167" s="80" t="s">
        <v>1368</v>
      </c>
      <c r="W167" s="80" t="s">
        <v>971</v>
      </c>
      <c r="X167" s="70" t="s">
        <v>1702</v>
      </c>
      <c r="Y167" s="68" t="s">
        <v>223</v>
      </c>
      <c r="Z167" s="68" t="s">
        <v>186</v>
      </c>
      <c r="AA167" s="69" t="s">
        <v>19</v>
      </c>
      <c r="AB167" s="68" t="s">
        <v>14</v>
      </c>
      <c r="AC167" s="68" t="s">
        <v>46</v>
      </c>
      <c r="AD167" s="147"/>
      <c r="AE167" s="147"/>
      <c r="AF167" s="147"/>
      <c r="AG167" s="147"/>
      <c r="AH167" s="147"/>
      <c r="AI167" s="148"/>
      <c r="AJ167" s="147"/>
      <c r="AK167" s="72">
        <f t="shared" si="15"/>
        <v>0</v>
      </c>
      <c r="AL167" s="72"/>
      <c r="AM167" s="72"/>
      <c r="AN167" s="72"/>
      <c r="AO167" s="74" t="s">
        <v>200</v>
      </c>
    </row>
    <row r="168" spans="1:41" s="69" customFormat="1">
      <c r="A168" s="69">
        <v>167</v>
      </c>
      <c r="C168" s="69" t="s">
        <v>1851</v>
      </c>
      <c r="D168" s="70" t="s">
        <v>407</v>
      </c>
      <c r="E168" s="69" t="s">
        <v>2196</v>
      </c>
      <c r="F168" s="69" t="s">
        <v>2200</v>
      </c>
      <c r="G168" s="69" t="s">
        <v>2</v>
      </c>
      <c r="H168" s="69" t="s">
        <v>220</v>
      </c>
      <c r="I168" s="69">
        <v>2012</v>
      </c>
      <c r="L168" s="70" t="s">
        <v>5</v>
      </c>
      <c r="M168" s="70"/>
      <c r="N168" s="70" t="s">
        <v>668</v>
      </c>
      <c r="O168" s="70" t="s">
        <v>3834</v>
      </c>
      <c r="P168" s="70" t="s">
        <v>4100</v>
      </c>
      <c r="Q168" s="70"/>
      <c r="R168" s="175" t="s">
        <v>4104</v>
      </c>
      <c r="S168" s="70"/>
      <c r="T168" s="70"/>
      <c r="U168" s="109" t="s">
        <v>1690</v>
      </c>
      <c r="V168" s="80" t="s">
        <v>1369</v>
      </c>
      <c r="W168" s="80" t="s">
        <v>972</v>
      </c>
      <c r="X168" s="70" t="s">
        <v>1702</v>
      </c>
      <c r="Y168" s="68" t="s">
        <v>223</v>
      </c>
      <c r="Z168" s="68" t="s">
        <v>186</v>
      </c>
      <c r="AA168" s="69" t="s">
        <v>19</v>
      </c>
      <c r="AB168" s="68" t="s">
        <v>14</v>
      </c>
      <c r="AC168" s="68" t="s">
        <v>46</v>
      </c>
      <c r="AD168" s="147"/>
      <c r="AE168" s="147"/>
      <c r="AF168" s="147"/>
      <c r="AG168" s="147"/>
      <c r="AH168" s="147">
        <v>1</v>
      </c>
      <c r="AI168" s="148" t="s">
        <v>1681</v>
      </c>
      <c r="AJ168" s="147"/>
      <c r="AK168" s="72">
        <f t="shared" si="15"/>
        <v>0</v>
      </c>
      <c r="AL168" s="72"/>
      <c r="AM168" s="72"/>
      <c r="AN168" s="72"/>
      <c r="AO168" s="74" t="s">
        <v>200</v>
      </c>
    </row>
    <row r="169" spans="1:41" s="69" customFormat="1">
      <c r="A169" s="69">
        <v>168</v>
      </c>
      <c r="C169" s="69" t="s">
        <v>1851</v>
      </c>
      <c r="D169" s="70" t="s">
        <v>408</v>
      </c>
      <c r="E169" s="69" t="s">
        <v>2196</v>
      </c>
      <c r="F169" s="69" t="s">
        <v>2201</v>
      </c>
      <c r="G169" s="69" t="s">
        <v>2</v>
      </c>
      <c r="H169" s="69" t="s">
        <v>220</v>
      </c>
      <c r="I169" s="69">
        <v>2012</v>
      </c>
      <c r="L169" s="70" t="s">
        <v>5</v>
      </c>
      <c r="M169" s="70"/>
      <c r="N169" s="70" t="s">
        <v>668</v>
      </c>
      <c r="O169" s="70" t="s">
        <v>3834</v>
      </c>
      <c r="P169" s="70" t="s">
        <v>4100</v>
      </c>
      <c r="Q169" s="70"/>
      <c r="R169" s="175" t="s">
        <v>4105</v>
      </c>
      <c r="S169" s="70"/>
      <c r="T169" s="70"/>
      <c r="U169" s="109" t="s">
        <v>1690</v>
      </c>
      <c r="V169" s="80" t="s">
        <v>1370</v>
      </c>
      <c r="W169" s="80" t="s">
        <v>973</v>
      </c>
      <c r="X169" s="70" t="s">
        <v>1702</v>
      </c>
      <c r="Y169" s="68" t="s">
        <v>223</v>
      </c>
      <c r="Z169" s="68" t="s">
        <v>186</v>
      </c>
      <c r="AA169" s="69" t="s">
        <v>19</v>
      </c>
      <c r="AB169" s="68" t="s">
        <v>14</v>
      </c>
      <c r="AC169" s="68" t="s">
        <v>46</v>
      </c>
      <c r="AD169" s="147"/>
      <c r="AE169" s="147"/>
      <c r="AF169" s="147"/>
      <c r="AG169" s="147"/>
      <c r="AH169" s="147"/>
      <c r="AI169" s="148"/>
      <c r="AJ169" s="147"/>
      <c r="AK169" s="72">
        <f t="shared" si="15"/>
        <v>0</v>
      </c>
      <c r="AL169" s="72"/>
      <c r="AM169" s="72"/>
      <c r="AN169" s="72"/>
      <c r="AO169" s="74" t="s">
        <v>200</v>
      </c>
    </row>
    <row r="170" spans="1:41" s="69" customFormat="1">
      <c r="A170" s="69">
        <v>169</v>
      </c>
      <c r="C170" s="69" t="s">
        <v>1851</v>
      </c>
      <c r="D170" s="68" t="s">
        <v>420</v>
      </c>
      <c r="E170" s="69" t="s">
        <v>2145</v>
      </c>
      <c r="F170" s="69" t="s">
        <v>2146</v>
      </c>
      <c r="G170" s="69" t="s">
        <v>2</v>
      </c>
      <c r="H170" s="69" t="s">
        <v>220</v>
      </c>
      <c r="I170" s="69">
        <v>2012</v>
      </c>
      <c r="L170" s="70" t="s">
        <v>5</v>
      </c>
      <c r="M170" s="70"/>
      <c r="N170" s="174" t="s">
        <v>143</v>
      </c>
      <c r="O170" s="70" t="s">
        <v>3830</v>
      </c>
      <c r="P170" s="70" t="s">
        <v>3852</v>
      </c>
      <c r="Q170" s="174"/>
      <c r="R170" s="175" t="s">
        <v>3930</v>
      </c>
      <c r="S170" s="70"/>
      <c r="T170" s="174"/>
      <c r="U170" s="74" t="s">
        <v>1684</v>
      </c>
      <c r="V170" s="99" t="s">
        <v>806</v>
      </c>
      <c r="W170" s="99" t="s">
        <v>845</v>
      </c>
      <c r="X170" s="70" t="s">
        <v>1702</v>
      </c>
      <c r="Y170" s="68" t="s">
        <v>217</v>
      </c>
      <c r="Z170" s="68" t="s">
        <v>219</v>
      </c>
      <c r="AA170" s="69" t="s">
        <v>19</v>
      </c>
      <c r="AB170" s="68" t="s">
        <v>17</v>
      </c>
      <c r="AC170" s="68" t="s">
        <v>153</v>
      </c>
      <c r="AD170" s="147"/>
      <c r="AE170" s="147"/>
      <c r="AF170" s="147"/>
      <c r="AG170" s="147"/>
      <c r="AH170" s="147"/>
      <c r="AI170" s="148"/>
      <c r="AJ170" s="147"/>
      <c r="AK170" s="72">
        <f t="shared" si="14"/>
        <v>0</v>
      </c>
      <c r="AL170" s="72"/>
      <c r="AM170" s="72"/>
      <c r="AN170" s="72"/>
      <c r="AO170" s="74" t="s">
        <v>200</v>
      </c>
    </row>
    <row r="171" spans="1:41" s="69" customFormat="1">
      <c r="A171" s="69">
        <v>170</v>
      </c>
      <c r="C171" s="69" t="s">
        <v>1851</v>
      </c>
      <c r="D171" s="69" t="s">
        <v>1914</v>
      </c>
      <c r="E171" s="69" t="s">
        <v>2145</v>
      </c>
      <c r="F171" s="69" t="s">
        <v>2147</v>
      </c>
      <c r="G171" s="69" t="s">
        <v>1677</v>
      </c>
      <c r="H171" s="69" t="s">
        <v>169</v>
      </c>
      <c r="I171" s="69">
        <v>2012</v>
      </c>
      <c r="L171" s="108" t="s">
        <v>1854</v>
      </c>
      <c r="M171" s="108"/>
      <c r="N171" s="177" t="s">
        <v>143</v>
      </c>
      <c r="O171" s="70" t="s">
        <v>3830</v>
      </c>
      <c r="P171" s="70" t="s">
        <v>3852</v>
      </c>
      <c r="Q171" s="177"/>
      <c r="R171" s="175" t="s">
        <v>3930</v>
      </c>
      <c r="S171" s="70"/>
      <c r="T171" s="177"/>
      <c r="U171" s="109" t="s">
        <v>1684</v>
      </c>
      <c r="V171" s="99" t="s">
        <v>806</v>
      </c>
      <c r="W171" s="99" t="s">
        <v>845</v>
      </c>
      <c r="Z171" s="69" t="s">
        <v>202</v>
      </c>
      <c r="AA171" s="69" t="s">
        <v>16</v>
      </c>
      <c r="AB171" s="69" t="s">
        <v>171</v>
      </c>
      <c r="AC171" s="69" t="s">
        <v>6</v>
      </c>
      <c r="AD171" s="147"/>
      <c r="AE171" s="147"/>
      <c r="AF171" s="147">
        <v>1</v>
      </c>
      <c r="AG171" s="147"/>
      <c r="AH171" s="147">
        <v>1</v>
      </c>
      <c r="AI171" s="148" t="s">
        <v>1681</v>
      </c>
      <c r="AJ171" s="147"/>
      <c r="AK171" s="110">
        <f t="shared" si="14"/>
        <v>0</v>
      </c>
      <c r="AL171" s="110"/>
      <c r="AM171" s="110"/>
      <c r="AN171" s="110"/>
    </row>
    <row r="172" spans="1:41" s="69" customFormat="1">
      <c r="A172" s="69">
        <v>171</v>
      </c>
      <c r="C172" s="69" t="s">
        <v>1851</v>
      </c>
      <c r="D172" s="69" t="s">
        <v>1915</v>
      </c>
      <c r="E172" s="69" t="s">
        <v>2145</v>
      </c>
      <c r="F172" s="69" t="s">
        <v>2148</v>
      </c>
      <c r="G172" s="69" t="s">
        <v>1677</v>
      </c>
      <c r="H172" s="69" t="s">
        <v>169</v>
      </c>
      <c r="I172" s="69">
        <v>2012</v>
      </c>
      <c r="L172" s="108" t="s">
        <v>1854</v>
      </c>
      <c r="M172" s="108"/>
      <c r="N172" s="177" t="s">
        <v>143</v>
      </c>
      <c r="O172" s="70" t="s">
        <v>3830</v>
      </c>
      <c r="P172" s="70" t="s">
        <v>3852</v>
      </c>
      <c r="Q172" s="177"/>
      <c r="R172" s="175" t="s">
        <v>3930</v>
      </c>
      <c r="S172" s="70"/>
      <c r="T172" s="177"/>
      <c r="U172" s="109" t="s">
        <v>1684</v>
      </c>
      <c r="V172" s="99" t="s">
        <v>806</v>
      </c>
      <c r="W172" s="99" t="s">
        <v>845</v>
      </c>
      <c r="Z172" s="69" t="s">
        <v>202</v>
      </c>
      <c r="AA172" s="69" t="s">
        <v>16</v>
      </c>
      <c r="AB172" s="69" t="s">
        <v>171</v>
      </c>
      <c r="AC172" s="69" t="s">
        <v>6</v>
      </c>
      <c r="AD172" s="147"/>
      <c r="AE172" s="147"/>
      <c r="AF172" s="147"/>
      <c r="AG172" s="147"/>
      <c r="AH172" s="147"/>
      <c r="AI172" s="148"/>
      <c r="AJ172" s="147"/>
      <c r="AK172" s="110">
        <f t="shared" si="14"/>
        <v>0</v>
      </c>
      <c r="AL172" s="110"/>
      <c r="AM172" s="110"/>
      <c r="AN172" s="110"/>
    </row>
    <row r="173" spans="1:41" s="69" customFormat="1">
      <c r="A173" s="69">
        <v>172</v>
      </c>
      <c r="C173" s="69" t="s">
        <v>1851</v>
      </c>
      <c r="D173" s="68" t="s">
        <v>1904</v>
      </c>
      <c r="E173" s="69" t="s">
        <v>2202</v>
      </c>
      <c r="F173" s="69" t="s">
        <v>2203</v>
      </c>
      <c r="G173" s="69" t="s">
        <v>2</v>
      </c>
      <c r="H173" s="69" t="s">
        <v>220</v>
      </c>
      <c r="I173" s="69">
        <v>2012</v>
      </c>
      <c r="L173" s="70" t="s">
        <v>5</v>
      </c>
      <c r="M173" s="70"/>
      <c r="N173" s="174" t="s">
        <v>141</v>
      </c>
      <c r="O173" s="70" t="s">
        <v>3834</v>
      </c>
      <c r="P173" s="70" t="s">
        <v>3853</v>
      </c>
      <c r="Q173" s="174"/>
      <c r="R173" s="175" t="s">
        <v>3931</v>
      </c>
      <c r="S173" s="70"/>
      <c r="T173" s="174"/>
      <c r="U173" s="74" t="s">
        <v>1690</v>
      </c>
      <c r="V173" s="80" t="s">
        <v>1389</v>
      </c>
      <c r="W173" s="80" t="s">
        <v>992</v>
      </c>
      <c r="X173" s="70" t="s">
        <v>1702</v>
      </c>
      <c r="Y173" s="68" t="s">
        <v>223</v>
      </c>
      <c r="Z173" s="68" t="s">
        <v>781</v>
      </c>
      <c r="AA173" s="69" t="s">
        <v>19</v>
      </c>
      <c r="AB173" s="68" t="s">
        <v>14</v>
      </c>
      <c r="AC173" s="68" t="s">
        <v>46</v>
      </c>
      <c r="AD173" s="147"/>
      <c r="AE173" s="147"/>
      <c r="AF173" s="147"/>
      <c r="AG173" s="147"/>
      <c r="AH173" s="147"/>
      <c r="AI173" s="148"/>
      <c r="AJ173" s="147"/>
      <c r="AK173" s="72">
        <f t="shared" ref="AK173" si="16">SUM(AL173:AN173)</f>
        <v>0</v>
      </c>
      <c r="AL173" s="72"/>
      <c r="AM173" s="72"/>
      <c r="AN173" s="72"/>
      <c r="AO173" s="74" t="s">
        <v>200</v>
      </c>
    </row>
    <row r="174" spans="1:41" s="69" customFormat="1">
      <c r="A174" s="69">
        <v>173</v>
      </c>
      <c r="C174" s="69" t="s">
        <v>1851</v>
      </c>
      <c r="D174" s="69" t="s">
        <v>1916</v>
      </c>
      <c r="E174" s="69" t="s">
        <v>2202</v>
      </c>
      <c r="F174" s="69" t="s">
        <v>2204</v>
      </c>
      <c r="G174" s="69" t="s">
        <v>1677</v>
      </c>
      <c r="H174" s="69" t="s">
        <v>169</v>
      </c>
      <c r="I174" s="69">
        <v>2012</v>
      </c>
      <c r="L174" s="108" t="s">
        <v>1854</v>
      </c>
      <c r="M174" s="108"/>
      <c r="N174" s="177" t="s">
        <v>141</v>
      </c>
      <c r="O174" s="70" t="s">
        <v>3834</v>
      </c>
      <c r="P174" s="70" t="s">
        <v>3853</v>
      </c>
      <c r="Q174" s="177"/>
      <c r="R174" s="175" t="s">
        <v>3931</v>
      </c>
      <c r="S174" s="70"/>
      <c r="T174" s="177"/>
      <c r="U174" s="109" t="s">
        <v>1690</v>
      </c>
      <c r="V174" s="111">
        <v>36.743689000000003</v>
      </c>
      <c r="W174" s="111">
        <v>126.243523</v>
      </c>
      <c r="Z174" s="69" t="s">
        <v>168</v>
      </c>
      <c r="AA174" s="69" t="s">
        <v>16</v>
      </c>
      <c r="AB174" s="69" t="s">
        <v>171</v>
      </c>
      <c r="AC174" s="69" t="s">
        <v>46</v>
      </c>
      <c r="AD174" s="147"/>
      <c r="AE174" s="147"/>
      <c r="AF174" s="147">
        <v>1</v>
      </c>
      <c r="AG174" s="147"/>
      <c r="AH174" s="147">
        <v>1</v>
      </c>
      <c r="AI174" s="148" t="s">
        <v>1681</v>
      </c>
      <c r="AJ174" s="147"/>
      <c r="AK174" s="112">
        <f t="shared" si="14"/>
        <v>0</v>
      </c>
      <c r="AL174" s="112"/>
      <c r="AM174" s="112"/>
      <c r="AN174" s="112"/>
      <c r="AO174" s="74" t="s">
        <v>200</v>
      </c>
    </row>
    <row r="175" spans="1:41" s="69" customFormat="1">
      <c r="A175" s="69">
        <v>174</v>
      </c>
      <c r="C175" s="69" t="s">
        <v>1851</v>
      </c>
      <c r="D175" s="69" t="s">
        <v>1917</v>
      </c>
      <c r="E175" s="69" t="s">
        <v>2202</v>
      </c>
      <c r="F175" s="69" t="s">
        <v>2205</v>
      </c>
      <c r="G175" s="69" t="s">
        <v>1677</v>
      </c>
      <c r="H175" s="69" t="s">
        <v>169</v>
      </c>
      <c r="I175" s="69">
        <v>2012</v>
      </c>
      <c r="L175" s="108" t="s">
        <v>1854</v>
      </c>
      <c r="M175" s="108"/>
      <c r="N175" s="177" t="s">
        <v>141</v>
      </c>
      <c r="O175" s="70" t="s">
        <v>3834</v>
      </c>
      <c r="P175" s="70" t="s">
        <v>3853</v>
      </c>
      <c r="Q175" s="177"/>
      <c r="R175" s="175" t="s">
        <v>3931</v>
      </c>
      <c r="S175" s="70"/>
      <c r="T175" s="177"/>
      <c r="U175" s="109" t="s">
        <v>1690</v>
      </c>
      <c r="V175" s="111">
        <v>36.743689000000003</v>
      </c>
      <c r="W175" s="111">
        <v>126.243523</v>
      </c>
      <c r="Z175" s="69" t="s">
        <v>168</v>
      </c>
      <c r="AA175" s="69" t="s">
        <v>16</v>
      </c>
      <c r="AB175" s="69" t="s">
        <v>171</v>
      </c>
      <c r="AC175" s="69" t="s">
        <v>46</v>
      </c>
      <c r="AD175" s="147"/>
      <c r="AE175" s="147"/>
      <c r="AF175" s="147"/>
      <c r="AG175" s="147"/>
      <c r="AH175" s="147"/>
      <c r="AI175" s="148"/>
      <c r="AJ175" s="147"/>
      <c r="AK175" s="112">
        <f t="shared" si="14"/>
        <v>0</v>
      </c>
      <c r="AL175" s="112"/>
      <c r="AM175" s="112"/>
      <c r="AN175" s="112"/>
      <c r="AO175" s="74" t="s">
        <v>200</v>
      </c>
    </row>
    <row r="176" spans="1:41" s="69" customFormat="1">
      <c r="A176" s="69">
        <v>175</v>
      </c>
      <c r="C176" s="69" t="s">
        <v>1851</v>
      </c>
      <c r="D176" s="68" t="s">
        <v>419</v>
      </c>
      <c r="E176" s="69" t="s">
        <v>2210</v>
      </c>
      <c r="F176" s="69" t="s">
        <v>2211</v>
      </c>
      <c r="G176" s="69" t="s">
        <v>2</v>
      </c>
      <c r="H176" s="69" t="s">
        <v>220</v>
      </c>
      <c r="I176" s="69">
        <v>2012</v>
      </c>
      <c r="L176" s="70" t="s">
        <v>5</v>
      </c>
      <c r="M176" s="70"/>
      <c r="N176" s="174" t="s">
        <v>221</v>
      </c>
      <c r="O176" s="70" t="s">
        <v>3833</v>
      </c>
      <c r="P176" s="70" t="s">
        <v>3842</v>
      </c>
      <c r="Q176" s="174"/>
      <c r="R176" s="175" t="s">
        <v>3932</v>
      </c>
      <c r="S176" s="70"/>
      <c r="T176" s="174"/>
      <c r="U176" s="74" t="s">
        <v>1694</v>
      </c>
      <c r="V176" s="80" t="s">
        <v>1391</v>
      </c>
      <c r="W176" s="80" t="s">
        <v>994</v>
      </c>
      <c r="X176" s="70" t="s">
        <v>1702</v>
      </c>
      <c r="Y176" s="68" t="s">
        <v>223</v>
      </c>
      <c r="Z176" s="68" t="s">
        <v>781</v>
      </c>
      <c r="AA176" s="69" t="s">
        <v>19</v>
      </c>
      <c r="AB176" s="68" t="s">
        <v>14</v>
      </c>
      <c r="AC176" s="68" t="s">
        <v>46</v>
      </c>
      <c r="AD176" s="147"/>
      <c r="AE176" s="147"/>
      <c r="AF176" s="147"/>
      <c r="AG176" s="147"/>
      <c r="AH176" s="147"/>
      <c r="AI176" s="148"/>
      <c r="AJ176" s="147"/>
      <c r="AK176" s="72">
        <f t="shared" ref="AK176" si="17">SUM(AL176:AN176)</f>
        <v>0</v>
      </c>
      <c r="AL176" s="72"/>
      <c r="AM176" s="72"/>
      <c r="AN176" s="72"/>
      <c r="AO176" s="74" t="s">
        <v>200</v>
      </c>
    </row>
    <row r="177" spans="1:41" s="69" customFormat="1">
      <c r="A177" s="69">
        <v>176</v>
      </c>
      <c r="C177" s="69" t="s">
        <v>1851</v>
      </c>
      <c r="D177" s="69" t="s">
        <v>1918</v>
      </c>
      <c r="E177" s="69" t="s">
        <v>2210</v>
      </c>
      <c r="F177" s="69" t="s">
        <v>2212</v>
      </c>
      <c r="G177" s="69" t="s">
        <v>1677</v>
      </c>
      <c r="H177" s="69" t="s">
        <v>220</v>
      </c>
      <c r="I177" s="69">
        <v>2012</v>
      </c>
      <c r="L177" s="108" t="s">
        <v>1854</v>
      </c>
      <c r="M177" s="108"/>
      <c r="N177" s="177" t="s">
        <v>221</v>
      </c>
      <c r="O177" s="70" t="s">
        <v>3833</v>
      </c>
      <c r="P177" s="70" t="s">
        <v>3842</v>
      </c>
      <c r="Q177" s="177"/>
      <c r="R177" s="175" t="s">
        <v>3932</v>
      </c>
      <c r="S177" s="70"/>
      <c r="T177" s="177"/>
      <c r="U177" s="109" t="s">
        <v>1694</v>
      </c>
      <c r="V177" s="80" t="s">
        <v>1391</v>
      </c>
      <c r="W177" s="80" t="s">
        <v>994</v>
      </c>
      <c r="Z177" s="69" t="s">
        <v>202</v>
      </c>
      <c r="AA177" s="69" t="s">
        <v>16</v>
      </c>
      <c r="AB177" s="69" t="s">
        <v>14</v>
      </c>
      <c r="AC177" s="69" t="s">
        <v>6</v>
      </c>
      <c r="AD177" s="147"/>
      <c r="AE177" s="147"/>
      <c r="AF177" s="147">
        <v>1</v>
      </c>
      <c r="AG177" s="147"/>
      <c r="AH177" s="147">
        <v>1</v>
      </c>
      <c r="AI177" s="148" t="s">
        <v>1681</v>
      </c>
      <c r="AJ177" s="147"/>
      <c r="AK177" s="110">
        <f t="shared" ref="AK177:AK181" si="18">SUM(AL177:AN177)</f>
        <v>0</v>
      </c>
      <c r="AL177" s="110"/>
      <c r="AM177" s="110"/>
      <c r="AN177" s="110"/>
    </row>
    <row r="178" spans="1:41" s="69" customFormat="1">
      <c r="A178" s="69">
        <v>177</v>
      </c>
      <c r="C178" s="69" t="s">
        <v>1851</v>
      </c>
      <c r="D178" s="69" t="s">
        <v>1919</v>
      </c>
      <c r="E178" s="69" t="s">
        <v>2210</v>
      </c>
      <c r="F178" s="69" t="s">
        <v>2213</v>
      </c>
      <c r="G178" s="69" t="s">
        <v>1677</v>
      </c>
      <c r="H178" s="69" t="s">
        <v>220</v>
      </c>
      <c r="I178" s="69">
        <v>2012</v>
      </c>
      <c r="L178" s="108" t="s">
        <v>1854</v>
      </c>
      <c r="M178" s="108"/>
      <c r="N178" s="177" t="s">
        <v>221</v>
      </c>
      <c r="O178" s="70" t="s">
        <v>3833</v>
      </c>
      <c r="P178" s="70" t="s">
        <v>3842</v>
      </c>
      <c r="Q178" s="177"/>
      <c r="R178" s="175" t="s">
        <v>3932</v>
      </c>
      <c r="S178" s="70"/>
      <c r="T178" s="177"/>
      <c r="U178" s="109" t="s">
        <v>1694</v>
      </c>
      <c r="V178" s="80" t="s">
        <v>1391</v>
      </c>
      <c r="W178" s="80" t="s">
        <v>994</v>
      </c>
      <c r="Z178" s="69" t="s">
        <v>202</v>
      </c>
      <c r="AA178" s="69" t="s">
        <v>16</v>
      </c>
      <c r="AB178" s="69" t="s">
        <v>14</v>
      </c>
      <c r="AC178" s="69" t="s">
        <v>6</v>
      </c>
      <c r="AD178" s="147"/>
      <c r="AE178" s="147"/>
      <c r="AF178" s="147"/>
      <c r="AG178" s="147"/>
      <c r="AH178" s="147"/>
      <c r="AI178" s="148"/>
      <c r="AJ178" s="147"/>
      <c r="AK178" s="110">
        <f t="shared" si="18"/>
        <v>0</v>
      </c>
      <c r="AL178" s="110"/>
      <c r="AM178" s="110"/>
      <c r="AN178" s="110"/>
    </row>
    <row r="179" spans="1:41" s="69" customFormat="1">
      <c r="A179" s="69">
        <v>178</v>
      </c>
      <c r="C179" s="69" t="s">
        <v>1851</v>
      </c>
      <c r="D179" s="68" t="s">
        <v>418</v>
      </c>
      <c r="E179" s="69" t="s">
        <v>2206</v>
      </c>
      <c r="F179" s="69" t="s">
        <v>2207</v>
      </c>
      <c r="G179" s="69" t="s">
        <v>2</v>
      </c>
      <c r="H179" s="69" t="s">
        <v>220</v>
      </c>
      <c r="I179" s="69">
        <v>2012</v>
      </c>
      <c r="L179" s="70" t="s">
        <v>5</v>
      </c>
      <c r="M179" s="70"/>
      <c r="N179" s="174" t="s">
        <v>142</v>
      </c>
      <c r="O179" s="70" t="s">
        <v>3835</v>
      </c>
      <c r="P179" s="70" t="s">
        <v>3854</v>
      </c>
      <c r="Q179" s="174"/>
      <c r="R179" s="175" t="s">
        <v>3933</v>
      </c>
      <c r="S179" s="70"/>
      <c r="T179" s="174"/>
      <c r="U179" s="74" t="s">
        <v>1692</v>
      </c>
      <c r="V179" s="80" t="s">
        <v>1390</v>
      </c>
      <c r="W179" s="80" t="s">
        <v>993</v>
      </c>
      <c r="X179" s="70" t="s">
        <v>1702</v>
      </c>
      <c r="Y179" s="68" t="s">
        <v>223</v>
      </c>
      <c r="Z179" s="68" t="s">
        <v>781</v>
      </c>
      <c r="AA179" s="69" t="s">
        <v>19</v>
      </c>
      <c r="AB179" s="68" t="s">
        <v>14</v>
      </c>
      <c r="AC179" s="68" t="s">
        <v>46</v>
      </c>
      <c r="AD179" s="147"/>
      <c r="AE179" s="147"/>
      <c r="AF179" s="147"/>
      <c r="AG179" s="147"/>
      <c r="AH179" s="147"/>
      <c r="AI179" s="148"/>
      <c r="AJ179" s="147"/>
      <c r="AK179" s="72">
        <f t="shared" si="18"/>
        <v>0</v>
      </c>
      <c r="AL179" s="72"/>
      <c r="AM179" s="72"/>
      <c r="AN179" s="72"/>
      <c r="AO179" s="74" t="s">
        <v>200</v>
      </c>
    </row>
    <row r="180" spans="1:41" s="69" customFormat="1">
      <c r="A180" s="69">
        <v>179</v>
      </c>
      <c r="C180" s="69" t="s">
        <v>1851</v>
      </c>
      <c r="D180" s="69" t="s">
        <v>1920</v>
      </c>
      <c r="E180" s="69" t="s">
        <v>2206</v>
      </c>
      <c r="F180" s="69" t="s">
        <v>2208</v>
      </c>
      <c r="G180" s="69" t="s">
        <v>1677</v>
      </c>
      <c r="H180" s="69" t="s">
        <v>169</v>
      </c>
      <c r="I180" s="69">
        <v>2012</v>
      </c>
      <c r="L180" s="108" t="s">
        <v>1854</v>
      </c>
      <c r="M180" s="108"/>
      <c r="N180" s="177" t="s">
        <v>3686</v>
      </c>
      <c r="O180" s="70" t="s">
        <v>3835</v>
      </c>
      <c r="P180" s="70" t="s">
        <v>3854</v>
      </c>
      <c r="Q180" s="177" t="s">
        <v>3827</v>
      </c>
      <c r="R180" s="175" t="s">
        <v>4106</v>
      </c>
      <c r="S180" s="70"/>
      <c r="T180" s="177"/>
      <c r="U180" s="109" t="s">
        <v>1692</v>
      </c>
      <c r="V180" s="111" t="s">
        <v>1844</v>
      </c>
      <c r="W180" s="111" t="s">
        <v>1843</v>
      </c>
      <c r="Z180" s="69" t="s">
        <v>168</v>
      </c>
      <c r="AA180" s="69" t="s">
        <v>16</v>
      </c>
      <c r="AB180" s="69" t="s">
        <v>171</v>
      </c>
      <c r="AC180" s="69" t="s">
        <v>46</v>
      </c>
      <c r="AD180" s="147"/>
      <c r="AE180" s="147"/>
      <c r="AF180" s="147">
        <v>1</v>
      </c>
      <c r="AG180" s="147"/>
      <c r="AH180" s="147">
        <v>1</v>
      </c>
      <c r="AI180" s="148" t="s">
        <v>1681</v>
      </c>
      <c r="AJ180" s="147"/>
      <c r="AK180" s="112">
        <f t="shared" si="18"/>
        <v>0</v>
      </c>
      <c r="AL180" s="112"/>
      <c r="AM180" s="112"/>
      <c r="AN180" s="112"/>
      <c r="AO180" s="74" t="s">
        <v>200</v>
      </c>
    </row>
    <row r="181" spans="1:41" s="69" customFormat="1">
      <c r="A181" s="69">
        <v>180</v>
      </c>
      <c r="C181" s="69" t="s">
        <v>1851</v>
      </c>
      <c r="D181" s="69" t="s">
        <v>1921</v>
      </c>
      <c r="E181" s="69" t="s">
        <v>2206</v>
      </c>
      <c r="F181" s="69" t="s">
        <v>2209</v>
      </c>
      <c r="G181" s="69" t="s">
        <v>1677</v>
      </c>
      <c r="H181" s="69" t="s">
        <v>169</v>
      </c>
      <c r="I181" s="69">
        <v>2012</v>
      </c>
      <c r="L181" s="108" t="s">
        <v>1854</v>
      </c>
      <c r="M181" s="108"/>
      <c r="N181" s="177" t="s">
        <v>3686</v>
      </c>
      <c r="O181" s="70" t="s">
        <v>3835</v>
      </c>
      <c r="P181" s="70" t="s">
        <v>3854</v>
      </c>
      <c r="Q181" s="177" t="s">
        <v>3827</v>
      </c>
      <c r="R181" s="175" t="s">
        <v>4107</v>
      </c>
      <c r="S181" s="70"/>
      <c r="T181" s="177"/>
      <c r="U181" s="109" t="s">
        <v>1692</v>
      </c>
      <c r="V181" s="111" t="s">
        <v>1844</v>
      </c>
      <c r="W181" s="111" t="s">
        <v>1843</v>
      </c>
      <c r="Z181" s="69" t="s">
        <v>168</v>
      </c>
      <c r="AA181" s="69" t="s">
        <v>16</v>
      </c>
      <c r="AB181" s="69" t="s">
        <v>171</v>
      </c>
      <c r="AC181" s="69" t="s">
        <v>46</v>
      </c>
      <c r="AD181" s="147"/>
      <c r="AE181" s="147"/>
      <c r="AF181" s="147"/>
      <c r="AG181" s="147"/>
      <c r="AH181" s="147"/>
      <c r="AI181" s="148"/>
      <c r="AJ181" s="147"/>
      <c r="AK181" s="112">
        <f t="shared" si="18"/>
        <v>0</v>
      </c>
      <c r="AL181" s="112"/>
      <c r="AM181" s="112"/>
      <c r="AN181" s="112"/>
      <c r="AO181" s="74" t="s">
        <v>200</v>
      </c>
    </row>
    <row r="182" spans="1:41" s="69" customFormat="1">
      <c r="A182" s="69">
        <v>181</v>
      </c>
      <c r="C182" s="69" t="s">
        <v>1851</v>
      </c>
      <c r="D182" s="70" t="s">
        <v>435</v>
      </c>
      <c r="E182" s="69" t="s">
        <v>2234</v>
      </c>
      <c r="F182" s="69" t="s">
        <v>2235</v>
      </c>
      <c r="G182" s="141" t="s">
        <v>2</v>
      </c>
      <c r="H182" s="69" t="s">
        <v>5390</v>
      </c>
      <c r="I182" s="141">
        <v>2013</v>
      </c>
      <c r="J182" s="141"/>
      <c r="K182" s="141"/>
      <c r="L182" s="70" t="s">
        <v>365</v>
      </c>
      <c r="M182" s="70"/>
      <c r="N182" s="70" t="s">
        <v>677</v>
      </c>
      <c r="O182" s="70" t="s">
        <v>3830</v>
      </c>
      <c r="P182" s="70" t="s">
        <v>3838</v>
      </c>
      <c r="Q182" s="70"/>
      <c r="R182" s="175" t="s">
        <v>3934</v>
      </c>
      <c r="S182" s="70"/>
      <c r="T182" s="70" t="s">
        <v>677</v>
      </c>
      <c r="U182" s="100" t="s">
        <v>1684</v>
      </c>
      <c r="V182" s="80" t="s">
        <v>1405</v>
      </c>
      <c r="W182" s="80" t="s">
        <v>1008</v>
      </c>
      <c r="X182" s="70" t="s">
        <v>1702</v>
      </c>
      <c r="Y182" s="68" t="s">
        <v>762</v>
      </c>
      <c r="Z182" s="68" t="s">
        <v>162</v>
      </c>
      <c r="AA182" s="141" t="s">
        <v>19</v>
      </c>
      <c r="AB182" s="68" t="s">
        <v>17</v>
      </c>
      <c r="AC182" s="68">
        <v>200</v>
      </c>
      <c r="AD182" s="150"/>
      <c r="AE182" s="150"/>
      <c r="AF182" s="150">
        <v>1</v>
      </c>
      <c r="AG182" s="150"/>
      <c r="AH182" s="147">
        <v>1</v>
      </c>
      <c r="AI182" s="148" t="s">
        <v>1681</v>
      </c>
      <c r="AJ182" s="147"/>
      <c r="AK182" s="72"/>
      <c r="AL182" s="72"/>
      <c r="AM182" s="72"/>
      <c r="AN182" s="72"/>
      <c r="AO182" s="74" t="s">
        <v>200</v>
      </c>
    </row>
    <row r="183" spans="1:41">
      <c r="A183" s="85">
        <v>182</v>
      </c>
      <c r="C183" s="85" t="s">
        <v>1777</v>
      </c>
      <c r="D183" s="89" t="s">
        <v>436</v>
      </c>
      <c r="E183" s="85" t="s">
        <v>2236</v>
      </c>
      <c r="F183" s="85" t="s">
        <v>2242</v>
      </c>
      <c r="G183" s="94" t="s">
        <v>2</v>
      </c>
      <c r="H183" s="85" t="s">
        <v>5390</v>
      </c>
      <c r="I183" s="94">
        <v>2013</v>
      </c>
      <c r="J183" s="94"/>
      <c r="K183" s="94"/>
      <c r="L183" s="89" t="s">
        <v>365</v>
      </c>
      <c r="M183" s="89"/>
      <c r="N183" s="92" t="s">
        <v>678</v>
      </c>
      <c r="O183" s="92" t="s">
        <v>3830</v>
      </c>
      <c r="P183" s="92" t="s">
        <v>3837</v>
      </c>
      <c r="Q183" s="92"/>
      <c r="R183" s="159" t="s">
        <v>3935</v>
      </c>
      <c r="S183" s="70"/>
      <c r="T183" s="92" t="s">
        <v>678</v>
      </c>
      <c r="U183" s="95" t="s">
        <v>1684</v>
      </c>
      <c r="V183" s="79" t="s">
        <v>1406</v>
      </c>
      <c r="W183" s="79" t="s">
        <v>1009</v>
      </c>
      <c r="X183" s="89" t="s">
        <v>1702</v>
      </c>
      <c r="Y183" s="90" t="s">
        <v>762</v>
      </c>
      <c r="Z183" s="90" t="s">
        <v>162</v>
      </c>
      <c r="AA183" s="94" t="s">
        <v>19</v>
      </c>
      <c r="AB183" s="93" t="s">
        <v>17</v>
      </c>
      <c r="AC183" s="90">
        <v>200</v>
      </c>
      <c r="AD183" s="149"/>
      <c r="AE183" s="149"/>
      <c r="AF183" s="149">
        <v>1</v>
      </c>
      <c r="AG183" s="149"/>
      <c r="AH183" s="145">
        <v>1</v>
      </c>
      <c r="AI183" s="146" t="s">
        <v>1681</v>
      </c>
      <c r="AO183" s="91" t="s">
        <v>200</v>
      </c>
    </row>
    <row r="184" spans="1:41" s="69" customFormat="1">
      <c r="A184" s="69">
        <v>183</v>
      </c>
      <c r="C184" s="69" t="s">
        <v>1851</v>
      </c>
      <c r="D184" s="70" t="s">
        <v>437</v>
      </c>
      <c r="E184" s="69" t="s">
        <v>2237</v>
      </c>
      <c r="F184" s="69" t="s">
        <v>2243</v>
      </c>
      <c r="G184" s="141" t="s">
        <v>2</v>
      </c>
      <c r="H184" s="69" t="s">
        <v>5390</v>
      </c>
      <c r="I184" s="141">
        <v>2013</v>
      </c>
      <c r="J184" s="141"/>
      <c r="K184" s="141"/>
      <c r="L184" s="68" t="s">
        <v>365</v>
      </c>
      <c r="M184" s="68"/>
      <c r="N184" s="70" t="s">
        <v>3637</v>
      </c>
      <c r="O184" s="70" t="s">
        <v>3830</v>
      </c>
      <c r="P184" s="70" t="s">
        <v>3837</v>
      </c>
      <c r="Q184" s="70"/>
      <c r="R184" s="175" t="s">
        <v>3936</v>
      </c>
      <c r="S184" s="70"/>
      <c r="T184" s="70" t="s">
        <v>679</v>
      </c>
      <c r="U184" s="100" t="s">
        <v>1684</v>
      </c>
      <c r="V184" s="80" t="s">
        <v>1407</v>
      </c>
      <c r="W184" s="80" t="s">
        <v>1010</v>
      </c>
      <c r="X184" s="70" t="s">
        <v>1702</v>
      </c>
      <c r="Y184" s="68" t="s">
        <v>764</v>
      </c>
      <c r="Z184" s="68" t="s">
        <v>162</v>
      </c>
      <c r="AA184" s="141" t="s">
        <v>19</v>
      </c>
      <c r="AB184" s="68" t="s">
        <v>17</v>
      </c>
      <c r="AC184" s="68">
        <v>200</v>
      </c>
      <c r="AD184" s="150"/>
      <c r="AE184" s="150"/>
      <c r="AF184" s="150">
        <v>1</v>
      </c>
      <c r="AG184" s="150"/>
      <c r="AH184" s="147">
        <v>1</v>
      </c>
      <c r="AI184" s="148" t="s">
        <v>1681</v>
      </c>
      <c r="AJ184" s="147"/>
      <c r="AK184" s="72"/>
      <c r="AL184" s="72"/>
      <c r="AM184" s="72"/>
      <c r="AN184" s="72"/>
      <c r="AO184" s="74" t="s">
        <v>200</v>
      </c>
    </row>
    <row r="185" spans="1:41">
      <c r="A185" s="85">
        <v>184</v>
      </c>
      <c r="C185" s="85" t="s">
        <v>1777</v>
      </c>
      <c r="D185" s="89" t="s">
        <v>438</v>
      </c>
      <c r="E185" s="85" t="s">
        <v>2238</v>
      </c>
      <c r="F185" s="85" t="s">
        <v>2244</v>
      </c>
      <c r="G185" s="94" t="s">
        <v>2</v>
      </c>
      <c r="H185" s="85" t="s">
        <v>5390</v>
      </c>
      <c r="I185" s="94">
        <v>2013</v>
      </c>
      <c r="J185" s="94"/>
      <c r="K185" s="94"/>
      <c r="L185" s="89" t="s">
        <v>365</v>
      </c>
      <c r="M185" s="89"/>
      <c r="N185" s="92" t="s">
        <v>239</v>
      </c>
      <c r="O185" s="92" t="s">
        <v>3830</v>
      </c>
      <c r="P185" s="92" t="s">
        <v>3838</v>
      </c>
      <c r="Q185" s="92"/>
      <c r="R185" s="159" t="s">
        <v>3937</v>
      </c>
      <c r="S185" s="70"/>
      <c r="T185" s="92" t="s">
        <v>239</v>
      </c>
      <c r="U185" s="95" t="s">
        <v>1684</v>
      </c>
      <c r="V185" s="79" t="s">
        <v>1408</v>
      </c>
      <c r="W185" s="79" t="s">
        <v>1011</v>
      </c>
      <c r="X185" s="89" t="s">
        <v>1702</v>
      </c>
      <c r="Y185" s="90" t="s">
        <v>764</v>
      </c>
      <c r="Z185" s="90" t="s">
        <v>162</v>
      </c>
      <c r="AA185" s="94" t="s">
        <v>19</v>
      </c>
      <c r="AB185" s="93" t="s">
        <v>17</v>
      </c>
      <c r="AC185" s="90">
        <v>200</v>
      </c>
      <c r="AD185" s="149"/>
      <c r="AE185" s="149"/>
      <c r="AF185" s="149">
        <v>1</v>
      </c>
      <c r="AG185" s="149"/>
      <c r="AH185" s="145">
        <v>1</v>
      </c>
      <c r="AI185" s="146" t="s">
        <v>1681</v>
      </c>
      <c r="AO185" s="91" t="s">
        <v>200</v>
      </c>
    </row>
    <row r="186" spans="1:41">
      <c r="A186" s="85">
        <v>185</v>
      </c>
      <c r="C186" s="85" t="s">
        <v>1777</v>
      </c>
      <c r="D186" s="92" t="s">
        <v>439</v>
      </c>
      <c r="E186" s="85" t="s">
        <v>2239</v>
      </c>
      <c r="F186" s="85" t="s">
        <v>2245</v>
      </c>
      <c r="G186" s="94" t="s">
        <v>2</v>
      </c>
      <c r="H186" s="85" t="s">
        <v>5390</v>
      </c>
      <c r="I186" s="94">
        <v>2013</v>
      </c>
      <c r="J186" s="94"/>
      <c r="K186" s="94"/>
      <c r="L186" s="92" t="s">
        <v>365</v>
      </c>
      <c r="M186" s="92"/>
      <c r="N186" s="92" t="s">
        <v>680</v>
      </c>
      <c r="O186" s="92" t="s">
        <v>3830</v>
      </c>
      <c r="P186" s="92" t="s">
        <v>3837</v>
      </c>
      <c r="Q186" s="92"/>
      <c r="R186" s="159" t="s">
        <v>3938</v>
      </c>
      <c r="S186" s="70"/>
      <c r="T186" s="92" t="s">
        <v>680</v>
      </c>
      <c r="U186" s="95" t="s">
        <v>1684</v>
      </c>
      <c r="V186" s="79" t="s">
        <v>1409</v>
      </c>
      <c r="W186" s="79" t="s">
        <v>1012</v>
      </c>
      <c r="X186" s="89" t="s">
        <v>1702</v>
      </c>
      <c r="Y186" s="90" t="s">
        <v>764</v>
      </c>
      <c r="Z186" s="90" t="s">
        <v>162</v>
      </c>
      <c r="AA186" s="94" t="s">
        <v>19</v>
      </c>
      <c r="AB186" s="93" t="s">
        <v>17</v>
      </c>
      <c r="AC186" s="90">
        <v>200</v>
      </c>
      <c r="AD186" s="149"/>
      <c r="AE186" s="149"/>
      <c r="AF186" s="149">
        <v>1</v>
      </c>
      <c r="AG186" s="149"/>
      <c r="AH186" s="145">
        <v>1</v>
      </c>
      <c r="AI186" s="146" t="s">
        <v>1681</v>
      </c>
      <c r="AO186" s="91" t="s">
        <v>200</v>
      </c>
    </row>
    <row r="187" spans="1:41" s="69" customFormat="1">
      <c r="A187" s="69">
        <v>186</v>
      </c>
      <c r="C187" s="69" t="s">
        <v>1851</v>
      </c>
      <c r="D187" s="70" t="s">
        <v>440</v>
      </c>
      <c r="E187" s="69" t="s">
        <v>2240</v>
      </c>
      <c r="F187" s="69" t="s">
        <v>2246</v>
      </c>
      <c r="G187" s="141" t="s">
        <v>2</v>
      </c>
      <c r="H187" s="69" t="s">
        <v>5390</v>
      </c>
      <c r="I187" s="141">
        <v>2013</v>
      </c>
      <c r="J187" s="141"/>
      <c r="K187" s="141"/>
      <c r="L187" s="70" t="s">
        <v>365</v>
      </c>
      <c r="M187" s="70"/>
      <c r="N187" s="70" t="s">
        <v>3638</v>
      </c>
      <c r="O187" s="70" t="s">
        <v>3830</v>
      </c>
      <c r="P187" s="70" t="s">
        <v>3837</v>
      </c>
      <c r="Q187" s="70"/>
      <c r="R187" s="175" t="s">
        <v>3939</v>
      </c>
      <c r="S187" s="70"/>
      <c r="T187" s="70" t="s">
        <v>681</v>
      </c>
      <c r="U187" s="100" t="s">
        <v>1684</v>
      </c>
      <c r="V187" s="80" t="s">
        <v>1410</v>
      </c>
      <c r="W187" s="80" t="s">
        <v>1013</v>
      </c>
      <c r="X187" s="70" t="s">
        <v>1702</v>
      </c>
      <c r="Y187" s="68" t="s">
        <v>764</v>
      </c>
      <c r="Z187" s="68" t="s">
        <v>162</v>
      </c>
      <c r="AA187" s="141" t="s">
        <v>19</v>
      </c>
      <c r="AB187" s="68" t="s">
        <v>17</v>
      </c>
      <c r="AC187" s="68">
        <v>200</v>
      </c>
      <c r="AD187" s="150"/>
      <c r="AE187" s="150"/>
      <c r="AF187" s="150">
        <v>1</v>
      </c>
      <c r="AG187" s="150"/>
      <c r="AH187" s="147">
        <v>1</v>
      </c>
      <c r="AI187" s="148" t="s">
        <v>1681</v>
      </c>
      <c r="AJ187" s="147"/>
      <c r="AK187" s="72"/>
      <c r="AL187" s="72"/>
      <c r="AM187" s="72"/>
      <c r="AN187" s="72"/>
      <c r="AO187" s="74" t="s">
        <v>200</v>
      </c>
    </row>
    <row r="188" spans="1:41">
      <c r="A188" s="85">
        <v>187</v>
      </c>
      <c r="C188" s="85" t="s">
        <v>1777</v>
      </c>
      <c r="D188" s="89" t="s">
        <v>441</v>
      </c>
      <c r="E188" s="85" t="s">
        <v>2241</v>
      </c>
      <c r="F188" s="85" t="s">
        <v>2247</v>
      </c>
      <c r="G188" s="94" t="s">
        <v>2</v>
      </c>
      <c r="H188" s="85" t="s">
        <v>5390</v>
      </c>
      <c r="I188" s="94">
        <v>2013</v>
      </c>
      <c r="J188" s="94"/>
      <c r="K188" s="94"/>
      <c r="L188" s="89" t="s">
        <v>365</v>
      </c>
      <c r="M188" s="89"/>
      <c r="N188" s="92" t="s">
        <v>682</v>
      </c>
      <c r="O188" s="92" t="s">
        <v>3830</v>
      </c>
      <c r="P188" s="92" t="s">
        <v>3838</v>
      </c>
      <c r="Q188" s="92"/>
      <c r="R188" s="159" t="s">
        <v>3940</v>
      </c>
      <c r="S188" s="70"/>
      <c r="T188" s="92" t="s">
        <v>682</v>
      </c>
      <c r="U188" s="95" t="s">
        <v>1684</v>
      </c>
      <c r="V188" s="79" t="s">
        <v>1411</v>
      </c>
      <c r="W188" s="79" t="s">
        <v>1014</v>
      </c>
      <c r="X188" s="89" t="s">
        <v>1702</v>
      </c>
      <c r="Y188" s="90" t="s">
        <v>764</v>
      </c>
      <c r="Z188" s="90" t="s">
        <v>162</v>
      </c>
      <c r="AA188" s="94" t="s">
        <v>19</v>
      </c>
      <c r="AB188" s="93" t="s">
        <v>17</v>
      </c>
      <c r="AC188" s="90">
        <v>200</v>
      </c>
      <c r="AD188" s="149"/>
      <c r="AE188" s="149"/>
      <c r="AF188" s="149">
        <v>1</v>
      </c>
      <c r="AG188" s="149"/>
      <c r="AH188" s="145">
        <v>1</v>
      </c>
      <c r="AI188" s="146" t="s">
        <v>1681</v>
      </c>
      <c r="AO188" s="91" t="s">
        <v>200</v>
      </c>
    </row>
    <row r="189" spans="1:41">
      <c r="A189" s="85">
        <v>188</v>
      </c>
      <c r="C189" s="85" t="s">
        <v>1777</v>
      </c>
      <c r="D189" s="89" t="s">
        <v>3619</v>
      </c>
      <c r="E189" s="85" t="s">
        <v>2248</v>
      </c>
      <c r="F189" s="85" t="s">
        <v>2249</v>
      </c>
      <c r="G189" s="94" t="s">
        <v>2</v>
      </c>
      <c r="H189" s="85" t="s">
        <v>5390</v>
      </c>
      <c r="I189" s="94">
        <v>2013</v>
      </c>
      <c r="J189" s="94"/>
      <c r="K189" s="94"/>
      <c r="L189" s="89" t="s">
        <v>365</v>
      </c>
      <c r="M189" s="89"/>
      <c r="N189" s="92" t="s">
        <v>3639</v>
      </c>
      <c r="O189" s="92" t="s">
        <v>3830</v>
      </c>
      <c r="P189" s="92" t="s">
        <v>3837</v>
      </c>
      <c r="Q189" s="92"/>
      <c r="R189" s="159" t="s">
        <v>3941</v>
      </c>
      <c r="S189" s="70"/>
      <c r="T189" s="92" t="s">
        <v>683</v>
      </c>
      <c r="U189" s="95" t="s">
        <v>1684</v>
      </c>
      <c r="V189" s="79" t="s">
        <v>1412</v>
      </c>
      <c r="W189" s="79" t="s">
        <v>1015</v>
      </c>
      <c r="X189" s="89" t="s">
        <v>1702</v>
      </c>
      <c r="Y189" s="90" t="s">
        <v>764</v>
      </c>
      <c r="Z189" s="90" t="s">
        <v>162</v>
      </c>
      <c r="AA189" s="94" t="s">
        <v>19</v>
      </c>
      <c r="AB189" s="93" t="s">
        <v>17</v>
      </c>
      <c r="AC189" s="90">
        <v>200</v>
      </c>
      <c r="AD189" s="149"/>
      <c r="AE189" s="149"/>
      <c r="AF189" s="149">
        <v>1</v>
      </c>
      <c r="AG189" s="149"/>
      <c r="AH189" s="145">
        <v>1</v>
      </c>
      <c r="AI189" s="146" t="s">
        <v>1681</v>
      </c>
      <c r="AO189" s="91" t="s">
        <v>200</v>
      </c>
    </row>
    <row r="190" spans="1:41">
      <c r="A190" s="85">
        <v>189</v>
      </c>
      <c r="C190" s="85" t="s">
        <v>1777</v>
      </c>
      <c r="D190" s="89" t="s">
        <v>144</v>
      </c>
      <c r="E190" s="85" t="s">
        <v>2248</v>
      </c>
      <c r="F190" s="85" t="s">
        <v>2250</v>
      </c>
      <c r="G190" s="94" t="s">
        <v>2</v>
      </c>
      <c r="H190" s="85" t="s">
        <v>5390</v>
      </c>
      <c r="I190" s="94">
        <v>2013</v>
      </c>
      <c r="J190" s="94"/>
      <c r="K190" s="94"/>
      <c r="L190" s="89" t="s">
        <v>365</v>
      </c>
      <c r="M190" s="89"/>
      <c r="N190" s="92" t="s">
        <v>3639</v>
      </c>
      <c r="O190" s="92" t="s">
        <v>3830</v>
      </c>
      <c r="P190" s="92" t="s">
        <v>3837</v>
      </c>
      <c r="Q190" s="92"/>
      <c r="R190" s="159" t="s">
        <v>3941</v>
      </c>
      <c r="S190" s="70"/>
      <c r="T190" s="92" t="s">
        <v>683</v>
      </c>
      <c r="U190" s="95" t="s">
        <v>1684</v>
      </c>
      <c r="V190" s="79" t="s">
        <v>1412</v>
      </c>
      <c r="W190" s="79" t="s">
        <v>1015</v>
      </c>
      <c r="X190" s="89" t="s">
        <v>1702</v>
      </c>
      <c r="Y190" s="90" t="s">
        <v>747</v>
      </c>
      <c r="Z190" s="90" t="s">
        <v>162</v>
      </c>
      <c r="AA190" s="94" t="s">
        <v>19</v>
      </c>
      <c r="AB190" s="93" t="s">
        <v>14</v>
      </c>
      <c r="AC190" s="90">
        <v>200</v>
      </c>
      <c r="AD190" s="149"/>
      <c r="AE190" s="149"/>
      <c r="AF190" s="149"/>
      <c r="AG190" s="149"/>
      <c r="AI190" s="146"/>
      <c r="AO190" s="91" t="s">
        <v>200</v>
      </c>
    </row>
    <row r="191" spans="1:41">
      <c r="A191" s="85">
        <v>190</v>
      </c>
      <c r="C191" s="85" t="s">
        <v>1777</v>
      </c>
      <c r="D191" s="89" t="s">
        <v>145</v>
      </c>
      <c r="E191" s="85" t="s">
        <v>2248</v>
      </c>
      <c r="F191" s="85" t="s">
        <v>2251</v>
      </c>
      <c r="G191" s="94" t="s">
        <v>2</v>
      </c>
      <c r="H191" s="85" t="s">
        <v>5390</v>
      </c>
      <c r="I191" s="94">
        <v>2013</v>
      </c>
      <c r="J191" s="94"/>
      <c r="K191" s="94"/>
      <c r="L191" s="89" t="s">
        <v>365</v>
      </c>
      <c r="M191" s="89"/>
      <c r="N191" s="92" t="s">
        <v>3639</v>
      </c>
      <c r="O191" s="92" t="s">
        <v>3830</v>
      </c>
      <c r="P191" s="92" t="s">
        <v>3837</v>
      </c>
      <c r="Q191" s="92"/>
      <c r="R191" s="159" t="s">
        <v>3941</v>
      </c>
      <c r="S191" s="70"/>
      <c r="T191" s="92" t="s">
        <v>683</v>
      </c>
      <c r="U191" s="95" t="s">
        <v>1684</v>
      </c>
      <c r="V191" s="79" t="s">
        <v>1412</v>
      </c>
      <c r="W191" s="79" t="s">
        <v>1015</v>
      </c>
      <c r="X191" s="89" t="s">
        <v>1702</v>
      </c>
      <c r="Y191" s="90" t="s">
        <v>747</v>
      </c>
      <c r="Z191" s="90" t="s">
        <v>162</v>
      </c>
      <c r="AA191" s="94" t="s">
        <v>19</v>
      </c>
      <c r="AB191" s="93" t="s">
        <v>14</v>
      </c>
      <c r="AC191" s="90">
        <v>200</v>
      </c>
      <c r="AD191" s="149"/>
      <c r="AE191" s="149"/>
      <c r="AF191" s="149"/>
      <c r="AG191" s="149"/>
      <c r="AI191" s="146"/>
      <c r="AO191" s="91" t="s">
        <v>200</v>
      </c>
    </row>
    <row r="192" spans="1:41">
      <c r="A192" s="85">
        <v>191</v>
      </c>
      <c r="C192" s="85" t="s">
        <v>1777</v>
      </c>
      <c r="D192" s="89" t="s">
        <v>3618</v>
      </c>
      <c r="E192" s="85" t="s">
        <v>2149</v>
      </c>
      <c r="F192" s="85" t="s">
        <v>2150</v>
      </c>
      <c r="G192" s="85" t="s">
        <v>2</v>
      </c>
      <c r="H192" s="85" t="s">
        <v>5390</v>
      </c>
      <c r="I192" s="85">
        <v>2012</v>
      </c>
      <c r="L192" s="89" t="s">
        <v>365</v>
      </c>
      <c r="M192" s="89"/>
      <c r="N192" s="92" t="s">
        <v>684</v>
      </c>
      <c r="O192" s="92" t="s">
        <v>3830</v>
      </c>
      <c r="P192" s="92" t="s">
        <v>3838</v>
      </c>
      <c r="Q192" s="92"/>
      <c r="R192" s="159" t="s">
        <v>3942</v>
      </c>
      <c r="S192" s="70"/>
      <c r="T192" s="92" t="s">
        <v>684</v>
      </c>
      <c r="U192" s="95" t="s">
        <v>1684</v>
      </c>
      <c r="V192" s="79" t="s">
        <v>1413</v>
      </c>
      <c r="W192" s="79" t="s">
        <v>1016</v>
      </c>
      <c r="X192" s="89" t="s">
        <v>1702</v>
      </c>
      <c r="Y192" s="90" t="s">
        <v>747</v>
      </c>
      <c r="Z192" s="90" t="s">
        <v>162</v>
      </c>
      <c r="AA192" s="94" t="s">
        <v>19</v>
      </c>
      <c r="AB192" s="93" t="s">
        <v>17</v>
      </c>
      <c r="AC192" s="90">
        <v>200</v>
      </c>
      <c r="AF192" s="145">
        <v>1</v>
      </c>
      <c r="AH192" s="145">
        <v>1</v>
      </c>
      <c r="AI192" s="146" t="s">
        <v>1681</v>
      </c>
      <c r="AK192" s="88">
        <v>0</v>
      </c>
      <c r="AO192" s="91" t="s">
        <v>222</v>
      </c>
    </row>
    <row r="193" spans="1:41">
      <c r="A193" s="85">
        <v>192</v>
      </c>
      <c r="C193" s="85" t="s">
        <v>1777</v>
      </c>
      <c r="D193" s="89" t="s">
        <v>146</v>
      </c>
      <c r="E193" s="85" t="s">
        <v>2149</v>
      </c>
      <c r="F193" s="85" t="s">
        <v>2151</v>
      </c>
      <c r="G193" s="85" t="s">
        <v>2</v>
      </c>
      <c r="H193" s="85" t="s">
        <v>5390</v>
      </c>
      <c r="I193" s="85">
        <v>2012</v>
      </c>
      <c r="L193" s="89" t="s">
        <v>365</v>
      </c>
      <c r="M193" s="89"/>
      <c r="N193" s="92" t="s">
        <v>684</v>
      </c>
      <c r="O193" s="92" t="s">
        <v>3830</v>
      </c>
      <c r="P193" s="92" t="s">
        <v>3838</v>
      </c>
      <c r="Q193" s="92"/>
      <c r="R193" s="159" t="s">
        <v>3942</v>
      </c>
      <c r="S193" s="70"/>
      <c r="T193" s="92" t="s">
        <v>684</v>
      </c>
      <c r="U193" s="95" t="s">
        <v>1684</v>
      </c>
      <c r="V193" s="79" t="s">
        <v>1414</v>
      </c>
      <c r="W193" s="79" t="s">
        <v>1017</v>
      </c>
      <c r="X193" s="89" t="s">
        <v>1702</v>
      </c>
      <c r="Y193" s="90" t="s">
        <v>747</v>
      </c>
      <c r="Z193" s="90" t="s">
        <v>162</v>
      </c>
      <c r="AA193" s="94" t="s">
        <v>19</v>
      </c>
      <c r="AB193" s="93" t="s">
        <v>14</v>
      </c>
      <c r="AC193" s="90">
        <v>200</v>
      </c>
      <c r="AI193" s="146"/>
      <c r="AK193" s="88">
        <v>0</v>
      </c>
      <c r="AO193" s="91" t="s">
        <v>222</v>
      </c>
    </row>
    <row r="194" spans="1:41">
      <c r="A194" s="85">
        <v>193</v>
      </c>
      <c r="C194" s="85" t="s">
        <v>1777</v>
      </c>
      <c r="D194" s="89" t="s">
        <v>147</v>
      </c>
      <c r="E194" s="85" t="s">
        <v>2149</v>
      </c>
      <c r="F194" s="85" t="s">
        <v>2152</v>
      </c>
      <c r="G194" s="85" t="s">
        <v>2</v>
      </c>
      <c r="H194" s="85" t="s">
        <v>5390</v>
      </c>
      <c r="I194" s="85">
        <v>2012</v>
      </c>
      <c r="L194" s="89" t="s">
        <v>365</v>
      </c>
      <c r="M194" s="89"/>
      <c r="N194" s="92" t="s">
        <v>684</v>
      </c>
      <c r="O194" s="92" t="s">
        <v>3830</v>
      </c>
      <c r="P194" s="92" t="s">
        <v>3838</v>
      </c>
      <c r="Q194" s="92"/>
      <c r="R194" s="159" t="s">
        <v>3942</v>
      </c>
      <c r="S194" s="70"/>
      <c r="T194" s="92" t="s">
        <v>684</v>
      </c>
      <c r="U194" s="95" t="s">
        <v>1684</v>
      </c>
      <c r="V194" s="79" t="s">
        <v>1414</v>
      </c>
      <c r="W194" s="79" t="s">
        <v>1017</v>
      </c>
      <c r="X194" s="89" t="s">
        <v>1702</v>
      </c>
      <c r="Y194" s="90" t="s">
        <v>747</v>
      </c>
      <c r="Z194" s="90" t="s">
        <v>162</v>
      </c>
      <c r="AA194" s="94" t="s">
        <v>19</v>
      </c>
      <c r="AB194" s="93" t="s">
        <v>14</v>
      </c>
      <c r="AC194" s="90">
        <v>200</v>
      </c>
      <c r="AI194" s="146"/>
      <c r="AK194" s="88">
        <v>0</v>
      </c>
      <c r="AO194" s="91" t="s">
        <v>222</v>
      </c>
    </row>
    <row r="195" spans="1:41">
      <c r="A195" s="85">
        <v>194</v>
      </c>
      <c r="C195" s="85" t="s">
        <v>1777</v>
      </c>
      <c r="D195" s="89" t="s">
        <v>148</v>
      </c>
      <c r="E195" s="85" t="s">
        <v>2149</v>
      </c>
      <c r="F195" s="85" t="s">
        <v>2153</v>
      </c>
      <c r="G195" s="85" t="s">
        <v>2</v>
      </c>
      <c r="H195" s="85" t="s">
        <v>5390</v>
      </c>
      <c r="I195" s="85">
        <v>2012</v>
      </c>
      <c r="L195" s="89" t="s">
        <v>365</v>
      </c>
      <c r="M195" s="89"/>
      <c r="N195" s="92" t="s">
        <v>684</v>
      </c>
      <c r="O195" s="92" t="s">
        <v>3830</v>
      </c>
      <c r="P195" s="92" t="s">
        <v>3838</v>
      </c>
      <c r="Q195" s="92"/>
      <c r="R195" s="159" t="s">
        <v>3942</v>
      </c>
      <c r="S195" s="70"/>
      <c r="T195" s="92" t="s">
        <v>684</v>
      </c>
      <c r="U195" s="95" t="s">
        <v>1684</v>
      </c>
      <c r="V195" s="79" t="s">
        <v>1414</v>
      </c>
      <c r="W195" s="79" t="s">
        <v>1017</v>
      </c>
      <c r="X195" s="89" t="s">
        <v>1702</v>
      </c>
      <c r="Y195" s="90" t="s">
        <v>747</v>
      </c>
      <c r="Z195" s="90" t="s">
        <v>162</v>
      </c>
      <c r="AA195" s="94" t="s">
        <v>19</v>
      </c>
      <c r="AB195" s="93" t="s">
        <v>14</v>
      </c>
      <c r="AC195" s="90">
        <v>200</v>
      </c>
      <c r="AI195" s="146"/>
      <c r="AK195" s="88">
        <v>0</v>
      </c>
      <c r="AO195" s="91" t="s">
        <v>222</v>
      </c>
    </row>
    <row r="196" spans="1:41">
      <c r="A196" s="85">
        <v>195</v>
      </c>
      <c r="C196" s="85" t="s">
        <v>1777</v>
      </c>
      <c r="D196" s="89" t="s">
        <v>149</v>
      </c>
      <c r="E196" s="85" t="s">
        <v>2149</v>
      </c>
      <c r="F196" s="85" t="s">
        <v>2154</v>
      </c>
      <c r="G196" s="85" t="s">
        <v>2</v>
      </c>
      <c r="H196" s="85" t="s">
        <v>5390</v>
      </c>
      <c r="I196" s="85">
        <v>2012</v>
      </c>
      <c r="L196" s="89" t="s">
        <v>365</v>
      </c>
      <c r="M196" s="89"/>
      <c r="N196" s="92" t="s">
        <v>684</v>
      </c>
      <c r="O196" s="92" t="s">
        <v>3830</v>
      </c>
      <c r="P196" s="92" t="s">
        <v>3838</v>
      </c>
      <c r="Q196" s="92"/>
      <c r="R196" s="159" t="s">
        <v>3942</v>
      </c>
      <c r="S196" s="70"/>
      <c r="T196" s="92" t="s">
        <v>684</v>
      </c>
      <c r="U196" s="95" t="s">
        <v>1684</v>
      </c>
      <c r="V196" s="79" t="s">
        <v>1414</v>
      </c>
      <c r="W196" s="79" t="s">
        <v>1017</v>
      </c>
      <c r="X196" s="89" t="s">
        <v>1702</v>
      </c>
      <c r="Y196" s="90" t="s">
        <v>747</v>
      </c>
      <c r="Z196" s="90" t="s">
        <v>162</v>
      </c>
      <c r="AA196" s="85" t="s">
        <v>19</v>
      </c>
      <c r="AB196" s="93" t="s">
        <v>14</v>
      </c>
      <c r="AC196" s="90">
        <v>200</v>
      </c>
      <c r="AI196" s="146"/>
      <c r="AK196" s="88">
        <f t="shared" ref="AK196:AK213" si="19">SUM(AL196:AN196)</f>
        <v>0</v>
      </c>
      <c r="AO196" s="91" t="s">
        <v>200</v>
      </c>
    </row>
    <row r="197" spans="1:41" s="69" customFormat="1">
      <c r="A197" s="69">
        <v>196</v>
      </c>
      <c r="C197" s="69" t="s">
        <v>1851</v>
      </c>
      <c r="D197" s="70" t="s">
        <v>3620</v>
      </c>
      <c r="E197" s="69" t="s">
        <v>2155</v>
      </c>
      <c r="F197" s="69" t="s">
        <v>2156</v>
      </c>
      <c r="G197" s="69" t="s">
        <v>2</v>
      </c>
      <c r="H197" s="69" t="s">
        <v>5390</v>
      </c>
      <c r="I197" s="69">
        <v>2012</v>
      </c>
      <c r="L197" s="70" t="s">
        <v>365</v>
      </c>
      <c r="M197" s="70"/>
      <c r="N197" s="70" t="s">
        <v>3640</v>
      </c>
      <c r="O197" s="70" t="s">
        <v>3830</v>
      </c>
      <c r="P197" s="70" t="s">
        <v>3837</v>
      </c>
      <c r="Q197" s="70"/>
      <c r="R197" s="175" t="s">
        <v>3943</v>
      </c>
      <c r="S197" s="70"/>
      <c r="T197" s="70" t="s">
        <v>685</v>
      </c>
      <c r="U197" s="100" t="s">
        <v>1684</v>
      </c>
      <c r="V197" s="80" t="s">
        <v>1415</v>
      </c>
      <c r="W197" s="80" t="s">
        <v>1018</v>
      </c>
      <c r="X197" s="70" t="s">
        <v>1702</v>
      </c>
      <c r="Y197" s="68" t="s">
        <v>764</v>
      </c>
      <c r="Z197" s="68" t="s">
        <v>162</v>
      </c>
      <c r="AA197" s="69" t="s">
        <v>19</v>
      </c>
      <c r="AB197" s="68" t="s">
        <v>17</v>
      </c>
      <c r="AC197" s="68">
        <v>200</v>
      </c>
      <c r="AD197" s="147"/>
      <c r="AE197" s="147"/>
      <c r="AF197" s="147">
        <v>1</v>
      </c>
      <c r="AG197" s="147"/>
      <c r="AH197" s="147">
        <v>1</v>
      </c>
      <c r="AI197" s="148" t="s">
        <v>1681</v>
      </c>
      <c r="AJ197" s="147"/>
      <c r="AK197" s="72">
        <f t="shared" si="19"/>
        <v>0</v>
      </c>
      <c r="AL197" s="72"/>
      <c r="AM197" s="72"/>
      <c r="AN197" s="72"/>
      <c r="AO197" s="74" t="s">
        <v>200</v>
      </c>
    </row>
    <row r="198" spans="1:41" s="69" customFormat="1">
      <c r="A198" s="69">
        <v>197</v>
      </c>
      <c r="C198" s="69" t="s">
        <v>1851</v>
      </c>
      <c r="D198" s="70" t="s">
        <v>150</v>
      </c>
      <c r="E198" s="69" t="s">
        <v>2155</v>
      </c>
      <c r="F198" s="69" t="s">
        <v>2157</v>
      </c>
      <c r="G198" s="69" t="s">
        <v>2</v>
      </c>
      <c r="H198" s="69" t="s">
        <v>5390</v>
      </c>
      <c r="I198" s="69">
        <v>2012</v>
      </c>
      <c r="L198" s="70" t="s">
        <v>365</v>
      </c>
      <c r="M198" s="70"/>
      <c r="N198" s="70" t="s">
        <v>3640</v>
      </c>
      <c r="O198" s="70" t="s">
        <v>3830</v>
      </c>
      <c r="P198" s="70" t="s">
        <v>3837</v>
      </c>
      <c r="Q198" s="70"/>
      <c r="R198" s="175" t="s">
        <v>3943</v>
      </c>
      <c r="S198" s="70"/>
      <c r="T198" s="70" t="s">
        <v>685</v>
      </c>
      <c r="U198" s="100" t="s">
        <v>1684</v>
      </c>
      <c r="V198" s="80" t="s">
        <v>1416</v>
      </c>
      <c r="W198" s="80" t="s">
        <v>1019</v>
      </c>
      <c r="X198" s="70" t="s">
        <v>1702</v>
      </c>
      <c r="Y198" s="68" t="s">
        <v>747</v>
      </c>
      <c r="Z198" s="68" t="s">
        <v>162</v>
      </c>
      <c r="AA198" s="69" t="s">
        <v>19</v>
      </c>
      <c r="AB198" s="68" t="s">
        <v>14</v>
      </c>
      <c r="AC198" s="68">
        <v>200</v>
      </c>
      <c r="AD198" s="147"/>
      <c r="AE198" s="147"/>
      <c r="AF198" s="147"/>
      <c r="AG198" s="147"/>
      <c r="AH198" s="147"/>
      <c r="AI198" s="148"/>
      <c r="AJ198" s="147"/>
      <c r="AK198" s="72">
        <f t="shared" si="19"/>
        <v>0</v>
      </c>
      <c r="AL198" s="72"/>
      <c r="AM198" s="72"/>
      <c r="AN198" s="72"/>
      <c r="AO198" s="74" t="s">
        <v>200</v>
      </c>
    </row>
    <row r="199" spans="1:41" s="69" customFormat="1">
      <c r="A199" s="69">
        <v>198</v>
      </c>
      <c r="C199" s="69" t="s">
        <v>1851</v>
      </c>
      <c r="D199" s="70" t="s">
        <v>151</v>
      </c>
      <c r="E199" s="69" t="s">
        <v>2155</v>
      </c>
      <c r="F199" s="69" t="s">
        <v>2158</v>
      </c>
      <c r="G199" s="69" t="s">
        <v>2</v>
      </c>
      <c r="H199" s="69" t="s">
        <v>5390</v>
      </c>
      <c r="I199" s="69">
        <v>2012</v>
      </c>
      <c r="L199" s="70" t="s">
        <v>365</v>
      </c>
      <c r="M199" s="70"/>
      <c r="N199" s="70" t="s">
        <v>3640</v>
      </c>
      <c r="O199" s="70" t="s">
        <v>3830</v>
      </c>
      <c r="P199" s="70" t="s">
        <v>3837</v>
      </c>
      <c r="Q199" s="70"/>
      <c r="R199" s="175" t="s">
        <v>3943</v>
      </c>
      <c r="S199" s="70"/>
      <c r="T199" s="70" t="s">
        <v>685</v>
      </c>
      <c r="U199" s="100" t="s">
        <v>1684</v>
      </c>
      <c r="V199" s="80" t="s">
        <v>1416</v>
      </c>
      <c r="W199" s="80" t="s">
        <v>1019</v>
      </c>
      <c r="X199" s="70" t="s">
        <v>1702</v>
      </c>
      <c r="Y199" s="68" t="s">
        <v>747</v>
      </c>
      <c r="Z199" s="68" t="s">
        <v>162</v>
      </c>
      <c r="AA199" s="69" t="s">
        <v>19</v>
      </c>
      <c r="AB199" s="68" t="s">
        <v>14</v>
      </c>
      <c r="AC199" s="68">
        <v>200</v>
      </c>
      <c r="AD199" s="147"/>
      <c r="AE199" s="147"/>
      <c r="AF199" s="147"/>
      <c r="AG199" s="147"/>
      <c r="AH199" s="147"/>
      <c r="AI199" s="148"/>
      <c r="AJ199" s="147"/>
      <c r="AK199" s="72">
        <f t="shared" si="19"/>
        <v>0</v>
      </c>
      <c r="AL199" s="72"/>
      <c r="AM199" s="72"/>
      <c r="AN199" s="72"/>
      <c r="AO199" s="74" t="s">
        <v>200</v>
      </c>
    </row>
    <row r="200" spans="1:41" s="69" customFormat="1">
      <c r="A200" s="69">
        <v>199</v>
      </c>
      <c r="C200" s="69" t="s">
        <v>1851</v>
      </c>
      <c r="D200" s="70" t="s">
        <v>152</v>
      </c>
      <c r="E200" s="69" t="s">
        <v>2155</v>
      </c>
      <c r="F200" s="69" t="s">
        <v>2159</v>
      </c>
      <c r="G200" s="69" t="s">
        <v>2</v>
      </c>
      <c r="H200" s="69" t="s">
        <v>5390</v>
      </c>
      <c r="I200" s="69">
        <v>2012</v>
      </c>
      <c r="L200" s="70" t="s">
        <v>365</v>
      </c>
      <c r="M200" s="70"/>
      <c r="N200" s="70" t="s">
        <v>3640</v>
      </c>
      <c r="O200" s="70" t="s">
        <v>3830</v>
      </c>
      <c r="P200" s="70" t="s">
        <v>3837</v>
      </c>
      <c r="Q200" s="70"/>
      <c r="R200" s="175" t="s">
        <v>3943</v>
      </c>
      <c r="S200" s="70"/>
      <c r="T200" s="70" t="s">
        <v>685</v>
      </c>
      <c r="U200" s="100" t="s">
        <v>1684</v>
      </c>
      <c r="V200" s="80" t="s">
        <v>1416</v>
      </c>
      <c r="W200" s="80" t="s">
        <v>1019</v>
      </c>
      <c r="X200" s="70" t="s">
        <v>1702</v>
      </c>
      <c r="Y200" s="68" t="s">
        <v>747</v>
      </c>
      <c r="Z200" s="68" t="s">
        <v>162</v>
      </c>
      <c r="AA200" s="69" t="s">
        <v>19</v>
      </c>
      <c r="AB200" s="68" t="s">
        <v>14</v>
      </c>
      <c r="AC200" s="68">
        <v>200</v>
      </c>
      <c r="AD200" s="147"/>
      <c r="AE200" s="147"/>
      <c r="AF200" s="147"/>
      <c r="AG200" s="147"/>
      <c r="AH200" s="147"/>
      <c r="AI200" s="148"/>
      <c r="AJ200" s="147"/>
      <c r="AK200" s="72">
        <f t="shared" si="19"/>
        <v>0</v>
      </c>
      <c r="AL200" s="72"/>
      <c r="AM200" s="72"/>
      <c r="AN200" s="72"/>
      <c r="AO200" s="74" t="s">
        <v>200</v>
      </c>
    </row>
    <row r="201" spans="1:41" s="69" customFormat="1">
      <c r="A201" s="69">
        <v>200</v>
      </c>
      <c r="C201" s="69" t="s">
        <v>1851</v>
      </c>
      <c r="D201" s="70" t="s">
        <v>442</v>
      </c>
      <c r="E201" s="69" t="s">
        <v>2160</v>
      </c>
      <c r="F201" s="69" t="s">
        <v>2162</v>
      </c>
      <c r="G201" s="69" t="s">
        <v>2</v>
      </c>
      <c r="H201" s="69" t="s">
        <v>5390</v>
      </c>
      <c r="I201" s="69">
        <v>2012</v>
      </c>
      <c r="L201" s="70" t="s">
        <v>365</v>
      </c>
      <c r="M201" s="70"/>
      <c r="N201" s="70" t="s">
        <v>686</v>
      </c>
      <c r="O201" s="70" t="s">
        <v>3830</v>
      </c>
      <c r="P201" s="70" t="s">
        <v>3838</v>
      </c>
      <c r="Q201" s="70"/>
      <c r="R201" s="175" t="s">
        <v>3944</v>
      </c>
      <c r="S201" s="70"/>
      <c r="T201" s="70" t="s">
        <v>686</v>
      </c>
      <c r="U201" s="100" t="s">
        <v>1684</v>
      </c>
      <c r="V201" s="80" t="s">
        <v>1417</v>
      </c>
      <c r="W201" s="80" t="s">
        <v>1020</v>
      </c>
      <c r="X201" s="70" t="s">
        <v>1702</v>
      </c>
      <c r="Y201" s="68" t="s">
        <v>747</v>
      </c>
      <c r="Z201" s="68" t="s">
        <v>162</v>
      </c>
      <c r="AA201" s="69" t="s">
        <v>19</v>
      </c>
      <c r="AB201" s="68" t="s">
        <v>17</v>
      </c>
      <c r="AC201" s="68">
        <v>200</v>
      </c>
      <c r="AD201" s="147"/>
      <c r="AE201" s="147"/>
      <c r="AF201" s="147">
        <v>1</v>
      </c>
      <c r="AG201" s="147"/>
      <c r="AH201" s="147">
        <v>1</v>
      </c>
      <c r="AI201" s="148" t="s">
        <v>1681</v>
      </c>
      <c r="AJ201" s="147"/>
      <c r="AK201" s="72">
        <f t="shared" si="19"/>
        <v>0</v>
      </c>
      <c r="AL201" s="72"/>
      <c r="AM201" s="72"/>
      <c r="AN201" s="72"/>
      <c r="AO201" s="74" t="s">
        <v>200</v>
      </c>
    </row>
    <row r="202" spans="1:41" s="69" customFormat="1">
      <c r="A202" s="69">
        <v>201</v>
      </c>
      <c r="C202" s="69" t="s">
        <v>1851</v>
      </c>
      <c r="D202" s="70" t="s">
        <v>443</v>
      </c>
      <c r="E202" s="69" t="s">
        <v>2160</v>
      </c>
      <c r="F202" s="69" t="s">
        <v>2163</v>
      </c>
      <c r="G202" s="69" t="s">
        <v>2</v>
      </c>
      <c r="H202" s="69" t="s">
        <v>5390</v>
      </c>
      <c r="I202" s="69">
        <v>2012</v>
      </c>
      <c r="L202" s="70" t="s">
        <v>365</v>
      </c>
      <c r="M202" s="70"/>
      <c r="N202" s="70" t="s">
        <v>686</v>
      </c>
      <c r="O202" s="70" t="s">
        <v>3830</v>
      </c>
      <c r="P202" s="70" t="s">
        <v>3838</v>
      </c>
      <c r="Q202" s="70"/>
      <c r="R202" s="175" t="s">
        <v>3944</v>
      </c>
      <c r="S202" s="70"/>
      <c r="T202" s="70" t="s">
        <v>686</v>
      </c>
      <c r="U202" s="100" t="s">
        <v>1684</v>
      </c>
      <c r="V202" s="80" t="s">
        <v>1418</v>
      </c>
      <c r="W202" s="80" t="s">
        <v>1021</v>
      </c>
      <c r="X202" s="70" t="s">
        <v>1702</v>
      </c>
      <c r="Y202" s="68" t="s">
        <v>747</v>
      </c>
      <c r="Z202" s="68" t="s">
        <v>162</v>
      </c>
      <c r="AA202" s="69" t="s">
        <v>19</v>
      </c>
      <c r="AB202" s="68" t="s">
        <v>14</v>
      </c>
      <c r="AC202" s="68">
        <v>200</v>
      </c>
      <c r="AD202" s="147"/>
      <c r="AE202" s="147"/>
      <c r="AF202" s="147"/>
      <c r="AG202" s="147"/>
      <c r="AH202" s="147"/>
      <c r="AI202" s="148"/>
      <c r="AJ202" s="147"/>
      <c r="AK202" s="72">
        <f t="shared" si="19"/>
        <v>0</v>
      </c>
      <c r="AL202" s="72"/>
      <c r="AM202" s="72"/>
      <c r="AN202" s="72"/>
      <c r="AO202" s="74" t="s">
        <v>200</v>
      </c>
    </row>
    <row r="203" spans="1:41" s="69" customFormat="1">
      <c r="A203" s="69">
        <v>202</v>
      </c>
      <c r="C203" s="69" t="s">
        <v>1851</v>
      </c>
      <c r="D203" s="70" t="s">
        <v>444</v>
      </c>
      <c r="E203" s="69" t="s">
        <v>2160</v>
      </c>
      <c r="F203" s="69" t="s">
        <v>2164</v>
      </c>
      <c r="G203" s="69" t="s">
        <v>2</v>
      </c>
      <c r="H203" s="69" t="s">
        <v>5390</v>
      </c>
      <c r="I203" s="69">
        <v>2012</v>
      </c>
      <c r="L203" s="70" t="s">
        <v>365</v>
      </c>
      <c r="M203" s="70"/>
      <c r="N203" s="70" t="s">
        <v>686</v>
      </c>
      <c r="O203" s="70" t="s">
        <v>3830</v>
      </c>
      <c r="P203" s="70" t="s">
        <v>3838</v>
      </c>
      <c r="Q203" s="70"/>
      <c r="R203" s="175" t="s">
        <v>3944</v>
      </c>
      <c r="S203" s="70"/>
      <c r="T203" s="70" t="s">
        <v>686</v>
      </c>
      <c r="U203" s="100" t="s">
        <v>1684</v>
      </c>
      <c r="V203" s="80" t="s">
        <v>1419</v>
      </c>
      <c r="W203" s="80" t="s">
        <v>1022</v>
      </c>
      <c r="X203" s="70" t="s">
        <v>1702</v>
      </c>
      <c r="Y203" s="68" t="s">
        <v>747</v>
      </c>
      <c r="Z203" s="68" t="s">
        <v>162</v>
      </c>
      <c r="AA203" s="69" t="s">
        <v>19</v>
      </c>
      <c r="AB203" s="68" t="s">
        <v>14</v>
      </c>
      <c r="AC203" s="68">
        <v>200</v>
      </c>
      <c r="AD203" s="147"/>
      <c r="AE203" s="147"/>
      <c r="AF203" s="147"/>
      <c r="AG203" s="147"/>
      <c r="AH203" s="147"/>
      <c r="AI203" s="148"/>
      <c r="AJ203" s="147"/>
      <c r="AK203" s="72">
        <f t="shared" si="19"/>
        <v>0</v>
      </c>
      <c r="AL203" s="72"/>
      <c r="AM203" s="72"/>
      <c r="AN203" s="72"/>
      <c r="AO203" s="74" t="s">
        <v>200</v>
      </c>
    </row>
    <row r="204" spans="1:41" s="69" customFormat="1">
      <c r="A204" s="69">
        <v>203</v>
      </c>
      <c r="C204" s="69" t="s">
        <v>1851</v>
      </c>
      <c r="D204" s="70" t="s">
        <v>445</v>
      </c>
      <c r="E204" s="69" t="s">
        <v>2160</v>
      </c>
      <c r="F204" s="69" t="s">
        <v>2161</v>
      </c>
      <c r="G204" s="69" t="s">
        <v>2</v>
      </c>
      <c r="H204" s="69" t="s">
        <v>5390</v>
      </c>
      <c r="I204" s="69">
        <v>2012</v>
      </c>
      <c r="L204" s="70" t="s">
        <v>365</v>
      </c>
      <c r="M204" s="70"/>
      <c r="N204" s="70" t="s">
        <v>686</v>
      </c>
      <c r="O204" s="70" t="s">
        <v>3830</v>
      </c>
      <c r="P204" s="70" t="s">
        <v>3838</v>
      </c>
      <c r="Q204" s="70"/>
      <c r="R204" s="175" t="s">
        <v>3944</v>
      </c>
      <c r="S204" s="70"/>
      <c r="T204" s="70" t="s">
        <v>686</v>
      </c>
      <c r="U204" s="100" t="s">
        <v>1684</v>
      </c>
      <c r="V204" s="80" t="s">
        <v>1420</v>
      </c>
      <c r="W204" s="80" t="s">
        <v>1023</v>
      </c>
      <c r="X204" s="70" t="s">
        <v>1702</v>
      </c>
      <c r="Y204" s="68" t="s">
        <v>747</v>
      </c>
      <c r="Z204" s="68" t="s">
        <v>162</v>
      </c>
      <c r="AA204" s="69" t="s">
        <v>19</v>
      </c>
      <c r="AB204" s="68" t="s">
        <v>14</v>
      </c>
      <c r="AC204" s="68">
        <v>200</v>
      </c>
      <c r="AD204" s="147"/>
      <c r="AE204" s="147"/>
      <c r="AF204" s="147"/>
      <c r="AG204" s="147"/>
      <c r="AH204" s="147"/>
      <c r="AI204" s="148"/>
      <c r="AJ204" s="147"/>
      <c r="AK204" s="72">
        <f t="shared" si="19"/>
        <v>0</v>
      </c>
      <c r="AL204" s="72"/>
      <c r="AM204" s="72"/>
      <c r="AN204" s="72"/>
      <c r="AO204" s="74" t="s">
        <v>200</v>
      </c>
    </row>
    <row r="205" spans="1:41" s="69" customFormat="1">
      <c r="A205" s="69">
        <v>204</v>
      </c>
      <c r="C205" s="69" t="s">
        <v>1851</v>
      </c>
      <c r="D205" s="70" t="s">
        <v>446</v>
      </c>
      <c r="E205" s="69" t="s">
        <v>2160</v>
      </c>
      <c r="F205" s="69" t="s">
        <v>2165</v>
      </c>
      <c r="G205" s="69" t="s">
        <v>2</v>
      </c>
      <c r="H205" s="69" t="s">
        <v>5390</v>
      </c>
      <c r="I205" s="69">
        <v>2012</v>
      </c>
      <c r="L205" s="70" t="s">
        <v>365</v>
      </c>
      <c r="M205" s="70"/>
      <c r="N205" s="70" t="s">
        <v>686</v>
      </c>
      <c r="O205" s="70" t="s">
        <v>3830</v>
      </c>
      <c r="P205" s="70" t="s">
        <v>3838</v>
      </c>
      <c r="Q205" s="70"/>
      <c r="R205" s="175" t="s">
        <v>3944</v>
      </c>
      <c r="S205" s="70"/>
      <c r="T205" s="70" t="s">
        <v>686</v>
      </c>
      <c r="U205" s="100" t="s">
        <v>1684</v>
      </c>
      <c r="V205" s="80" t="s">
        <v>1421</v>
      </c>
      <c r="W205" s="80" t="s">
        <v>1024</v>
      </c>
      <c r="X205" s="70" t="s">
        <v>1702</v>
      </c>
      <c r="Y205" s="68" t="s">
        <v>747</v>
      </c>
      <c r="Z205" s="68" t="s">
        <v>162</v>
      </c>
      <c r="AA205" s="69" t="s">
        <v>19</v>
      </c>
      <c r="AB205" s="68" t="s">
        <v>14</v>
      </c>
      <c r="AC205" s="68">
        <v>200</v>
      </c>
      <c r="AD205" s="147"/>
      <c r="AE205" s="147"/>
      <c r="AF205" s="147"/>
      <c r="AG205" s="147"/>
      <c r="AH205" s="147"/>
      <c r="AI205" s="148"/>
      <c r="AJ205" s="147"/>
      <c r="AK205" s="72">
        <f t="shared" si="19"/>
        <v>0</v>
      </c>
      <c r="AL205" s="72"/>
      <c r="AM205" s="72"/>
      <c r="AN205" s="72"/>
      <c r="AO205" s="74" t="s">
        <v>200</v>
      </c>
    </row>
    <row r="206" spans="1:41">
      <c r="A206" s="85">
        <v>205</v>
      </c>
      <c r="C206" s="85" t="s">
        <v>1777</v>
      </c>
      <c r="D206" s="89" t="s">
        <v>447</v>
      </c>
      <c r="E206" s="85" t="s">
        <v>2166</v>
      </c>
      <c r="F206" s="85" t="s">
        <v>2167</v>
      </c>
      <c r="G206" s="85" t="s">
        <v>2</v>
      </c>
      <c r="H206" s="85" t="s">
        <v>5390</v>
      </c>
      <c r="I206" s="85">
        <v>2012</v>
      </c>
      <c r="L206" s="89" t="s">
        <v>365</v>
      </c>
      <c r="M206" s="89"/>
      <c r="N206" s="92" t="s">
        <v>3641</v>
      </c>
      <c r="O206" s="92" t="s">
        <v>3830</v>
      </c>
      <c r="P206" s="92" t="s">
        <v>3838</v>
      </c>
      <c r="Q206" s="92"/>
      <c r="R206" s="159" t="s">
        <v>3945</v>
      </c>
      <c r="S206" s="70"/>
      <c r="T206" s="92" t="s">
        <v>687</v>
      </c>
      <c r="U206" s="95" t="s">
        <v>1684</v>
      </c>
      <c r="V206" s="79" t="s">
        <v>1422</v>
      </c>
      <c r="W206" s="79" t="s">
        <v>1025</v>
      </c>
      <c r="X206" s="89" t="s">
        <v>1702</v>
      </c>
      <c r="Y206" s="90" t="s">
        <v>747</v>
      </c>
      <c r="Z206" s="90" t="s">
        <v>162</v>
      </c>
      <c r="AA206" s="85" t="s">
        <v>19</v>
      </c>
      <c r="AB206" s="93" t="s">
        <v>14</v>
      </c>
      <c r="AC206" s="90">
        <v>200</v>
      </c>
      <c r="AF206" s="145">
        <v>1</v>
      </c>
      <c r="AH206" s="145">
        <v>1</v>
      </c>
      <c r="AI206" s="146" t="s">
        <v>1681</v>
      </c>
      <c r="AK206" s="88">
        <f>SUM(AL206:AN206)</f>
        <v>0</v>
      </c>
      <c r="AO206" s="91" t="s">
        <v>200</v>
      </c>
    </row>
    <row r="207" spans="1:41">
      <c r="A207" s="85">
        <v>206</v>
      </c>
      <c r="C207" s="85" t="s">
        <v>1777</v>
      </c>
      <c r="D207" s="89" t="s">
        <v>448</v>
      </c>
      <c r="E207" s="85" t="s">
        <v>2166</v>
      </c>
      <c r="F207" s="85" t="s">
        <v>2168</v>
      </c>
      <c r="G207" s="85" t="s">
        <v>2</v>
      </c>
      <c r="H207" s="85" t="s">
        <v>5390</v>
      </c>
      <c r="I207" s="85">
        <v>2012</v>
      </c>
      <c r="L207" s="89" t="s">
        <v>365</v>
      </c>
      <c r="M207" s="89"/>
      <c r="N207" s="92" t="s">
        <v>3641</v>
      </c>
      <c r="O207" s="92" t="s">
        <v>3830</v>
      </c>
      <c r="P207" s="92" t="s">
        <v>3838</v>
      </c>
      <c r="Q207" s="92"/>
      <c r="R207" s="159" t="s">
        <v>3945</v>
      </c>
      <c r="S207" s="70"/>
      <c r="T207" s="92" t="s">
        <v>687</v>
      </c>
      <c r="U207" s="95" t="s">
        <v>1684</v>
      </c>
      <c r="V207" s="79" t="s">
        <v>1423</v>
      </c>
      <c r="W207" s="79" t="s">
        <v>1026</v>
      </c>
      <c r="X207" s="89" t="s">
        <v>1702</v>
      </c>
      <c r="Y207" s="90" t="s">
        <v>747</v>
      </c>
      <c r="Z207" s="90" t="s">
        <v>162</v>
      </c>
      <c r="AA207" s="85" t="s">
        <v>19</v>
      </c>
      <c r="AB207" s="93" t="s">
        <v>14</v>
      </c>
      <c r="AC207" s="90">
        <v>200</v>
      </c>
      <c r="AI207" s="146"/>
      <c r="AK207" s="88">
        <f t="shared" si="19"/>
        <v>0</v>
      </c>
      <c r="AO207" s="91" t="s">
        <v>200</v>
      </c>
    </row>
    <row r="208" spans="1:41">
      <c r="A208" s="85">
        <v>207</v>
      </c>
      <c r="C208" s="85" t="s">
        <v>1777</v>
      </c>
      <c r="D208" s="89" t="s">
        <v>449</v>
      </c>
      <c r="E208" s="85" t="s">
        <v>2166</v>
      </c>
      <c r="F208" s="85" t="s">
        <v>2169</v>
      </c>
      <c r="G208" s="85" t="s">
        <v>2</v>
      </c>
      <c r="H208" s="85" t="s">
        <v>5390</v>
      </c>
      <c r="I208" s="85">
        <v>2012</v>
      </c>
      <c r="L208" s="89" t="s">
        <v>365</v>
      </c>
      <c r="M208" s="89"/>
      <c r="N208" s="92" t="s">
        <v>3641</v>
      </c>
      <c r="O208" s="92" t="s">
        <v>3830</v>
      </c>
      <c r="P208" s="92" t="s">
        <v>3838</v>
      </c>
      <c r="Q208" s="92"/>
      <c r="R208" s="159" t="s">
        <v>3945</v>
      </c>
      <c r="S208" s="70"/>
      <c r="T208" s="92" t="s">
        <v>687</v>
      </c>
      <c r="U208" s="95" t="s">
        <v>1684</v>
      </c>
      <c r="V208" s="79" t="s">
        <v>1424</v>
      </c>
      <c r="W208" s="79" t="s">
        <v>1027</v>
      </c>
      <c r="X208" s="89" t="s">
        <v>1702</v>
      </c>
      <c r="Y208" s="90" t="s">
        <v>747</v>
      </c>
      <c r="Z208" s="90" t="s">
        <v>162</v>
      </c>
      <c r="AA208" s="85" t="s">
        <v>19</v>
      </c>
      <c r="AB208" s="93" t="s">
        <v>14</v>
      </c>
      <c r="AC208" s="90">
        <v>200</v>
      </c>
      <c r="AI208" s="146"/>
      <c r="AK208" s="88">
        <f t="shared" si="19"/>
        <v>0</v>
      </c>
      <c r="AO208" s="91" t="s">
        <v>200</v>
      </c>
    </row>
    <row r="209" spans="1:41">
      <c r="A209" s="85">
        <v>208</v>
      </c>
      <c r="C209" s="85" t="s">
        <v>1777</v>
      </c>
      <c r="D209" s="89" t="s">
        <v>450</v>
      </c>
      <c r="E209" s="85" t="s">
        <v>2166</v>
      </c>
      <c r="F209" s="85" t="s">
        <v>2170</v>
      </c>
      <c r="G209" s="85" t="s">
        <v>2</v>
      </c>
      <c r="H209" s="85" t="s">
        <v>5390</v>
      </c>
      <c r="I209" s="85">
        <v>2012</v>
      </c>
      <c r="L209" s="89" t="s">
        <v>365</v>
      </c>
      <c r="M209" s="89"/>
      <c r="N209" s="92" t="s">
        <v>3641</v>
      </c>
      <c r="O209" s="92" t="s">
        <v>3830</v>
      </c>
      <c r="P209" s="92" t="s">
        <v>3838</v>
      </c>
      <c r="Q209" s="92"/>
      <c r="R209" s="159" t="s">
        <v>3945</v>
      </c>
      <c r="S209" s="70"/>
      <c r="T209" s="92" t="s">
        <v>687</v>
      </c>
      <c r="U209" s="95" t="s">
        <v>1684</v>
      </c>
      <c r="V209" s="79" t="s">
        <v>1425</v>
      </c>
      <c r="W209" s="79" t="s">
        <v>1028</v>
      </c>
      <c r="X209" s="89" t="s">
        <v>1702</v>
      </c>
      <c r="Y209" s="90" t="s">
        <v>747</v>
      </c>
      <c r="Z209" s="90" t="s">
        <v>162</v>
      </c>
      <c r="AA209" s="85" t="s">
        <v>19</v>
      </c>
      <c r="AB209" s="93" t="s">
        <v>14</v>
      </c>
      <c r="AC209" s="90">
        <v>200</v>
      </c>
      <c r="AI209" s="146"/>
      <c r="AK209" s="88">
        <f t="shared" si="19"/>
        <v>0</v>
      </c>
      <c r="AO209" s="91" t="s">
        <v>200</v>
      </c>
    </row>
    <row r="210" spans="1:41">
      <c r="A210" s="85">
        <v>209</v>
      </c>
      <c r="C210" s="85" t="s">
        <v>1777</v>
      </c>
      <c r="D210" s="89" t="s">
        <v>451</v>
      </c>
      <c r="E210" s="85" t="s">
        <v>2171</v>
      </c>
      <c r="F210" s="85" t="s">
        <v>2172</v>
      </c>
      <c r="G210" s="85" t="s">
        <v>2</v>
      </c>
      <c r="H210" s="85" t="s">
        <v>5390</v>
      </c>
      <c r="I210" s="85">
        <v>2012</v>
      </c>
      <c r="L210" s="89" t="s">
        <v>365</v>
      </c>
      <c r="M210" s="89"/>
      <c r="N210" s="92" t="s">
        <v>3642</v>
      </c>
      <c r="O210" s="92" t="s">
        <v>3830</v>
      </c>
      <c r="P210" s="92" t="s">
        <v>3837</v>
      </c>
      <c r="Q210" s="92"/>
      <c r="R210" s="159" t="s">
        <v>3946</v>
      </c>
      <c r="S210" s="70"/>
      <c r="T210" s="92" t="s">
        <v>688</v>
      </c>
      <c r="U210" s="95" t="s">
        <v>1684</v>
      </c>
      <c r="V210" s="79" t="s">
        <v>1426</v>
      </c>
      <c r="W210" s="79" t="s">
        <v>1029</v>
      </c>
      <c r="X210" s="89" t="s">
        <v>1702</v>
      </c>
      <c r="Y210" s="90" t="s">
        <v>747</v>
      </c>
      <c r="Z210" s="90" t="s">
        <v>162</v>
      </c>
      <c r="AA210" s="85" t="s">
        <v>19</v>
      </c>
      <c r="AB210" s="93" t="s">
        <v>14</v>
      </c>
      <c r="AC210" s="90">
        <v>200</v>
      </c>
      <c r="AF210" s="145">
        <v>1</v>
      </c>
      <c r="AH210" s="145">
        <v>1</v>
      </c>
      <c r="AI210" s="146" t="s">
        <v>1681</v>
      </c>
      <c r="AK210" s="88">
        <f t="shared" si="19"/>
        <v>0</v>
      </c>
      <c r="AO210" s="91" t="s">
        <v>200</v>
      </c>
    </row>
    <row r="211" spans="1:41">
      <c r="A211" s="85">
        <v>210</v>
      </c>
      <c r="C211" s="85" t="s">
        <v>1777</v>
      </c>
      <c r="D211" s="89" t="s">
        <v>452</v>
      </c>
      <c r="E211" s="85" t="s">
        <v>2171</v>
      </c>
      <c r="F211" s="85" t="s">
        <v>2173</v>
      </c>
      <c r="G211" s="85" t="s">
        <v>2</v>
      </c>
      <c r="H211" s="85" t="s">
        <v>5390</v>
      </c>
      <c r="I211" s="85">
        <v>2012</v>
      </c>
      <c r="L211" s="89" t="s">
        <v>365</v>
      </c>
      <c r="M211" s="89"/>
      <c r="N211" s="92" t="s">
        <v>3642</v>
      </c>
      <c r="O211" s="92" t="s">
        <v>3830</v>
      </c>
      <c r="P211" s="92" t="s">
        <v>3837</v>
      </c>
      <c r="Q211" s="92"/>
      <c r="R211" s="159" t="s">
        <v>3946</v>
      </c>
      <c r="S211" s="70"/>
      <c r="T211" s="92" t="s">
        <v>688</v>
      </c>
      <c r="U211" s="95" t="s">
        <v>1684</v>
      </c>
      <c r="V211" s="79" t="s">
        <v>1427</v>
      </c>
      <c r="W211" s="79" t="s">
        <v>1030</v>
      </c>
      <c r="X211" s="89" t="s">
        <v>1702</v>
      </c>
      <c r="Y211" s="90" t="s">
        <v>747</v>
      </c>
      <c r="Z211" s="90" t="s">
        <v>162</v>
      </c>
      <c r="AA211" s="85" t="s">
        <v>19</v>
      </c>
      <c r="AB211" s="93" t="s">
        <v>14</v>
      </c>
      <c r="AC211" s="90">
        <v>200</v>
      </c>
      <c r="AI211" s="146"/>
      <c r="AK211" s="88">
        <f t="shared" si="19"/>
        <v>0</v>
      </c>
      <c r="AO211" s="91" t="s">
        <v>200</v>
      </c>
    </row>
    <row r="212" spans="1:41">
      <c r="A212" s="85">
        <v>211</v>
      </c>
      <c r="C212" s="85" t="s">
        <v>1777</v>
      </c>
      <c r="D212" s="89" t="s">
        <v>453</v>
      </c>
      <c r="E212" s="85" t="s">
        <v>2171</v>
      </c>
      <c r="F212" s="85" t="s">
        <v>2174</v>
      </c>
      <c r="G212" s="85" t="s">
        <v>2</v>
      </c>
      <c r="H212" s="85" t="s">
        <v>5390</v>
      </c>
      <c r="I212" s="85">
        <v>2012</v>
      </c>
      <c r="L212" s="89" t="s">
        <v>365</v>
      </c>
      <c r="M212" s="89"/>
      <c r="N212" s="92" t="s">
        <v>3642</v>
      </c>
      <c r="O212" s="92" t="s">
        <v>3830</v>
      </c>
      <c r="P212" s="92" t="s">
        <v>3837</v>
      </c>
      <c r="Q212" s="92"/>
      <c r="R212" s="159" t="s">
        <v>3946</v>
      </c>
      <c r="S212" s="70"/>
      <c r="T212" s="92" t="s">
        <v>688</v>
      </c>
      <c r="U212" s="95" t="s">
        <v>1684</v>
      </c>
      <c r="V212" s="79" t="s">
        <v>1428</v>
      </c>
      <c r="W212" s="79" t="s">
        <v>1031</v>
      </c>
      <c r="X212" s="89" t="s">
        <v>1702</v>
      </c>
      <c r="Y212" s="90" t="s">
        <v>747</v>
      </c>
      <c r="Z212" s="90" t="s">
        <v>162</v>
      </c>
      <c r="AA212" s="85" t="s">
        <v>19</v>
      </c>
      <c r="AB212" s="93" t="s">
        <v>14</v>
      </c>
      <c r="AC212" s="90">
        <v>200</v>
      </c>
      <c r="AI212" s="146"/>
      <c r="AK212" s="88">
        <f t="shared" si="19"/>
        <v>0</v>
      </c>
      <c r="AO212" s="91" t="s">
        <v>200</v>
      </c>
    </row>
    <row r="213" spans="1:41">
      <c r="A213" s="85">
        <v>212</v>
      </c>
      <c r="C213" s="85" t="s">
        <v>1777</v>
      </c>
      <c r="D213" s="89" t="s">
        <v>454</v>
      </c>
      <c r="E213" s="85" t="s">
        <v>2171</v>
      </c>
      <c r="F213" s="85" t="s">
        <v>2175</v>
      </c>
      <c r="G213" s="85" t="s">
        <v>2</v>
      </c>
      <c r="H213" s="85" t="s">
        <v>5390</v>
      </c>
      <c r="I213" s="85">
        <v>2012</v>
      </c>
      <c r="L213" s="89" t="s">
        <v>365</v>
      </c>
      <c r="M213" s="89"/>
      <c r="N213" s="92" t="s">
        <v>3642</v>
      </c>
      <c r="O213" s="92" t="s">
        <v>3830</v>
      </c>
      <c r="P213" s="92" t="s">
        <v>3837</v>
      </c>
      <c r="Q213" s="92"/>
      <c r="R213" s="159" t="s">
        <v>3946</v>
      </c>
      <c r="S213" s="70"/>
      <c r="T213" s="92" t="s">
        <v>688</v>
      </c>
      <c r="U213" s="95" t="s">
        <v>1684</v>
      </c>
      <c r="V213" s="79" t="s">
        <v>1429</v>
      </c>
      <c r="W213" s="79" t="s">
        <v>1032</v>
      </c>
      <c r="X213" s="89" t="s">
        <v>1702</v>
      </c>
      <c r="Y213" s="90" t="s">
        <v>747</v>
      </c>
      <c r="Z213" s="90" t="s">
        <v>162</v>
      </c>
      <c r="AA213" s="85" t="s">
        <v>19</v>
      </c>
      <c r="AB213" s="93" t="s">
        <v>14</v>
      </c>
      <c r="AC213" s="90">
        <v>200</v>
      </c>
      <c r="AI213" s="146"/>
      <c r="AK213" s="88">
        <f t="shared" si="19"/>
        <v>0</v>
      </c>
      <c r="AO213" s="91" t="s">
        <v>200</v>
      </c>
    </row>
    <row r="214" spans="1:41" s="69" customFormat="1">
      <c r="A214" s="69">
        <v>213</v>
      </c>
      <c r="C214" s="69" t="s">
        <v>1851</v>
      </c>
      <c r="D214" s="70" t="s">
        <v>189</v>
      </c>
      <c r="E214" s="69" t="s">
        <v>2252</v>
      </c>
      <c r="F214" s="69" t="s">
        <v>2253</v>
      </c>
      <c r="G214" s="69" t="s">
        <v>2</v>
      </c>
      <c r="H214" s="69" t="s">
        <v>220</v>
      </c>
      <c r="I214" s="69">
        <v>2013</v>
      </c>
      <c r="L214" s="70" t="s">
        <v>5</v>
      </c>
      <c r="M214" s="70"/>
      <c r="N214" s="70" t="s">
        <v>646</v>
      </c>
      <c r="O214" s="70" t="s">
        <v>3830</v>
      </c>
      <c r="P214" s="70" t="s">
        <v>3838</v>
      </c>
      <c r="Q214" s="70"/>
      <c r="R214" s="175" t="s">
        <v>3947</v>
      </c>
      <c r="S214" s="70"/>
      <c r="T214" s="70"/>
      <c r="U214" s="71" t="s">
        <v>1684</v>
      </c>
      <c r="V214" s="80" t="s">
        <v>1279</v>
      </c>
      <c r="W214" s="80" t="s">
        <v>884</v>
      </c>
      <c r="X214" s="70" t="s">
        <v>1702</v>
      </c>
      <c r="Y214" s="68" t="s">
        <v>746</v>
      </c>
      <c r="Z214" s="68" t="s">
        <v>779</v>
      </c>
      <c r="AA214" s="69" t="s">
        <v>13</v>
      </c>
      <c r="AB214" s="68" t="s">
        <v>17</v>
      </c>
      <c r="AC214" s="68" t="s">
        <v>153</v>
      </c>
      <c r="AD214" s="147"/>
      <c r="AE214" s="147"/>
      <c r="AF214" s="147">
        <v>1</v>
      </c>
      <c r="AG214" s="147"/>
      <c r="AH214" s="147">
        <v>1</v>
      </c>
      <c r="AI214" s="148" t="s">
        <v>1681</v>
      </c>
      <c r="AJ214" s="147"/>
      <c r="AK214" s="73">
        <f t="shared" ref="AK214:AK222" si="20">SUM(AL214:AN214)</f>
        <v>41500000</v>
      </c>
      <c r="AL214" s="73"/>
      <c r="AM214" s="73"/>
      <c r="AN214" s="73">
        <v>41500000</v>
      </c>
      <c r="AO214" s="74" t="s">
        <v>200</v>
      </c>
    </row>
    <row r="215" spans="1:41" s="69" customFormat="1" ht="14.25" customHeight="1">
      <c r="A215" s="69">
        <v>214</v>
      </c>
      <c r="C215" s="69" t="s">
        <v>1851</v>
      </c>
      <c r="D215" s="70" t="s">
        <v>367</v>
      </c>
      <c r="E215" s="69" t="s">
        <v>2252</v>
      </c>
      <c r="F215" s="69" t="s">
        <v>2254</v>
      </c>
      <c r="G215" s="69" t="s">
        <v>2</v>
      </c>
      <c r="H215" s="69" t="s">
        <v>220</v>
      </c>
      <c r="I215" s="69">
        <v>2013</v>
      </c>
      <c r="L215" s="70" t="s">
        <v>5</v>
      </c>
      <c r="M215" s="70"/>
      <c r="N215" s="70" t="s">
        <v>646</v>
      </c>
      <c r="O215" s="70" t="s">
        <v>3830</v>
      </c>
      <c r="P215" s="70" t="s">
        <v>3838</v>
      </c>
      <c r="Q215" s="70"/>
      <c r="R215" s="175" t="s">
        <v>3947</v>
      </c>
      <c r="S215" s="70"/>
      <c r="T215" s="70"/>
      <c r="U215" s="71" t="s">
        <v>1684</v>
      </c>
      <c r="V215" s="80" t="s">
        <v>1280</v>
      </c>
      <c r="W215" s="80" t="s">
        <v>885</v>
      </c>
      <c r="X215" s="70" t="s">
        <v>1702</v>
      </c>
      <c r="Y215" s="68" t="s">
        <v>747</v>
      </c>
      <c r="Z215" s="68" t="s">
        <v>162</v>
      </c>
      <c r="AA215" s="69" t="s">
        <v>13</v>
      </c>
      <c r="AB215" s="68" t="s">
        <v>14</v>
      </c>
      <c r="AC215" s="68" t="s">
        <v>153</v>
      </c>
      <c r="AD215" s="147"/>
      <c r="AE215" s="147"/>
      <c r="AF215" s="147"/>
      <c r="AG215" s="147"/>
      <c r="AH215" s="147"/>
      <c r="AI215" s="148"/>
      <c r="AJ215" s="147"/>
      <c r="AK215" s="73">
        <f t="shared" si="20"/>
        <v>0</v>
      </c>
      <c r="AL215" s="73"/>
      <c r="AM215" s="73"/>
      <c r="AN215" s="73"/>
      <c r="AO215" s="74" t="s">
        <v>200</v>
      </c>
    </row>
    <row r="216" spans="1:41" s="69" customFormat="1">
      <c r="A216" s="69">
        <v>215</v>
      </c>
      <c r="C216" s="69" t="s">
        <v>1851</v>
      </c>
      <c r="D216" s="70" t="s">
        <v>368</v>
      </c>
      <c r="E216" s="69" t="s">
        <v>2252</v>
      </c>
      <c r="F216" s="69" t="s">
        <v>2255</v>
      </c>
      <c r="G216" s="69" t="s">
        <v>2</v>
      </c>
      <c r="H216" s="69" t="s">
        <v>220</v>
      </c>
      <c r="I216" s="69">
        <v>2013</v>
      </c>
      <c r="L216" s="70" t="s">
        <v>5</v>
      </c>
      <c r="M216" s="70"/>
      <c r="N216" s="70" t="s">
        <v>646</v>
      </c>
      <c r="O216" s="70" t="s">
        <v>3830</v>
      </c>
      <c r="P216" s="70" t="s">
        <v>3838</v>
      </c>
      <c r="Q216" s="70"/>
      <c r="R216" s="175" t="s">
        <v>3947</v>
      </c>
      <c r="S216" s="70"/>
      <c r="T216" s="70"/>
      <c r="U216" s="71" t="s">
        <v>1684</v>
      </c>
      <c r="V216" s="80" t="s">
        <v>1281</v>
      </c>
      <c r="W216" s="80" t="s">
        <v>886</v>
      </c>
      <c r="X216" s="70" t="s">
        <v>1702</v>
      </c>
      <c r="Y216" s="68" t="s">
        <v>747</v>
      </c>
      <c r="Z216" s="68" t="s">
        <v>162</v>
      </c>
      <c r="AA216" s="69" t="s">
        <v>13</v>
      </c>
      <c r="AB216" s="68" t="s">
        <v>14</v>
      </c>
      <c r="AC216" s="68" t="s">
        <v>153</v>
      </c>
      <c r="AD216" s="147"/>
      <c r="AE216" s="147"/>
      <c r="AF216" s="147"/>
      <c r="AG216" s="147"/>
      <c r="AH216" s="147"/>
      <c r="AI216" s="148"/>
      <c r="AJ216" s="147"/>
      <c r="AK216" s="73">
        <f t="shared" si="20"/>
        <v>0</v>
      </c>
      <c r="AL216" s="73"/>
      <c r="AM216" s="73"/>
      <c r="AN216" s="73"/>
      <c r="AO216" s="74" t="s">
        <v>200</v>
      </c>
    </row>
    <row r="217" spans="1:41" s="69" customFormat="1">
      <c r="A217" s="69">
        <v>216</v>
      </c>
      <c r="C217" s="69" t="s">
        <v>1851</v>
      </c>
      <c r="D217" s="70" t="s">
        <v>371</v>
      </c>
      <c r="E217" s="69" t="s">
        <v>2252</v>
      </c>
      <c r="F217" s="69" t="s">
        <v>2256</v>
      </c>
      <c r="G217" s="69" t="s">
        <v>2</v>
      </c>
      <c r="H217" s="69" t="s">
        <v>220</v>
      </c>
      <c r="I217" s="69">
        <v>2013</v>
      </c>
      <c r="L217" s="70" t="s">
        <v>5</v>
      </c>
      <c r="M217" s="70"/>
      <c r="N217" s="70" t="s">
        <v>646</v>
      </c>
      <c r="O217" s="70" t="s">
        <v>3830</v>
      </c>
      <c r="P217" s="70" t="s">
        <v>3838</v>
      </c>
      <c r="Q217" s="70"/>
      <c r="R217" s="175" t="s">
        <v>3947</v>
      </c>
      <c r="S217" s="70"/>
      <c r="T217" s="70"/>
      <c r="U217" s="71" t="s">
        <v>1684</v>
      </c>
      <c r="V217" s="80" t="s">
        <v>1286</v>
      </c>
      <c r="W217" s="80" t="s">
        <v>890</v>
      </c>
      <c r="X217" s="70" t="s">
        <v>1702</v>
      </c>
      <c r="Y217" s="68" t="s">
        <v>748</v>
      </c>
      <c r="Z217" s="68" t="s">
        <v>780</v>
      </c>
      <c r="AA217" s="69" t="s">
        <v>19</v>
      </c>
      <c r="AB217" s="68" t="s">
        <v>14</v>
      </c>
      <c r="AC217" s="68" t="s">
        <v>153</v>
      </c>
      <c r="AD217" s="147"/>
      <c r="AE217" s="147"/>
      <c r="AF217" s="147"/>
      <c r="AG217" s="147"/>
      <c r="AH217" s="147"/>
      <c r="AI217" s="148"/>
      <c r="AJ217" s="147"/>
      <c r="AK217" s="73">
        <f t="shared" si="20"/>
        <v>0</v>
      </c>
      <c r="AL217" s="73"/>
      <c r="AM217" s="73"/>
      <c r="AN217" s="73"/>
      <c r="AO217" s="74" t="s">
        <v>200</v>
      </c>
    </row>
    <row r="218" spans="1:41" s="69" customFormat="1">
      <c r="A218" s="69">
        <v>217</v>
      </c>
      <c r="C218" s="69" t="s">
        <v>1851</v>
      </c>
      <c r="D218" s="70" t="s">
        <v>372</v>
      </c>
      <c r="E218" s="69" t="s">
        <v>2252</v>
      </c>
      <c r="F218" s="69" t="s">
        <v>2257</v>
      </c>
      <c r="G218" s="69" t="s">
        <v>2</v>
      </c>
      <c r="H218" s="69" t="s">
        <v>220</v>
      </c>
      <c r="I218" s="69">
        <v>2013</v>
      </c>
      <c r="L218" s="70" t="s">
        <v>5</v>
      </c>
      <c r="M218" s="70"/>
      <c r="N218" s="70" t="s">
        <v>646</v>
      </c>
      <c r="O218" s="70" t="s">
        <v>3830</v>
      </c>
      <c r="P218" s="70" t="s">
        <v>3838</v>
      </c>
      <c r="Q218" s="70"/>
      <c r="R218" s="175" t="s">
        <v>3947</v>
      </c>
      <c r="S218" s="70"/>
      <c r="T218" s="70"/>
      <c r="U218" s="71" t="s">
        <v>1684</v>
      </c>
      <c r="V218" s="80" t="s">
        <v>1287</v>
      </c>
      <c r="W218" s="80" t="s">
        <v>891</v>
      </c>
      <c r="X218" s="70" t="s">
        <v>1702</v>
      </c>
      <c r="Y218" s="68" t="s">
        <v>748</v>
      </c>
      <c r="Z218" s="68" t="s">
        <v>780</v>
      </c>
      <c r="AA218" s="69" t="s">
        <v>19</v>
      </c>
      <c r="AB218" s="68" t="s">
        <v>14</v>
      </c>
      <c r="AC218" s="68" t="s">
        <v>153</v>
      </c>
      <c r="AD218" s="147"/>
      <c r="AE218" s="147"/>
      <c r="AF218" s="147"/>
      <c r="AG218" s="147"/>
      <c r="AH218" s="147"/>
      <c r="AI218" s="148"/>
      <c r="AJ218" s="147"/>
      <c r="AK218" s="73">
        <f t="shared" si="20"/>
        <v>0</v>
      </c>
      <c r="AL218" s="73"/>
      <c r="AM218" s="73"/>
      <c r="AN218" s="73"/>
      <c r="AO218" s="74" t="s">
        <v>200</v>
      </c>
    </row>
    <row r="219" spans="1:41" s="69" customFormat="1">
      <c r="A219" s="69">
        <v>218</v>
      </c>
      <c r="C219" s="69" t="s">
        <v>1851</v>
      </c>
      <c r="D219" s="70" t="s">
        <v>190</v>
      </c>
      <c r="E219" s="69" t="s">
        <v>2258</v>
      </c>
      <c r="F219" s="69" t="s">
        <v>2259</v>
      </c>
      <c r="G219" s="69" t="s">
        <v>2</v>
      </c>
      <c r="H219" s="69" t="s">
        <v>220</v>
      </c>
      <c r="I219" s="69">
        <v>2013</v>
      </c>
      <c r="L219" s="70" t="s">
        <v>5</v>
      </c>
      <c r="M219" s="70"/>
      <c r="N219" s="70" t="s">
        <v>647</v>
      </c>
      <c r="O219" s="70" t="s">
        <v>3830</v>
      </c>
      <c r="P219" s="70" t="s">
        <v>3837</v>
      </c>
      <c r="Q219" s="70"/>
      <c r="R219" s="175" t="s">
        <v>3948</v>
      </c>
      <c r="S219" s="70"/>
      <c r="T219" s="70"/>
      <c r="U219" s="71" t="s">
        <v>1684</v>
      </c>
      <c r="V219" s="80" t="s">
        <v>1282</v>
      </c>
      <c r="W219" s="80" t="s">
        <v>887</v>
      </c>
      <c r="X219" s="70" t="s">
        <v>1702</v>
      </c>
      <c r="Y219" s="68" t="s">
        <v>746</v>
      </c>
      <c r="Z219" s="68" t="s">
        <v>779</v>
      </c>
      <c r="AA219" s="69" t="s">
        <v>13</v>
      </c>
      <c r="AB219" s="68" t="s">
        <v>17</v>
      </c>
      <c r="AC219" s="68" t="s">
        <v>153</v>
      </c>
      <c r="AD219" s="147"/>
      <c r="AE219" s="147"/>
      <c r="AF219" s="147">
        <v>1</v>
      </c>
      <c r="AG219" s="147"/>
      <c r="AH219" s="147">
        <v>1</v>
      </c>
      <c r="AI219" s="148" t="s">
        <v>1681</v>
      </c>
      <c r="AJ219" s="147"/>
      <c r="AK219" s="73">
        <f t="shared" si="20"/>
        <v>0</v>
      </c>
      <c r="AL219" s="73"/>
      <c r="AM219" s="73"/>
      <c r="AN219" s="73"/>
      <c r="AO219" s="74" t="s">
        <v>200</v>
      </c>
    </row>
    <row r="220" spans="1:41" s="69" customFormat="1">
      <c r="A220" s="69">
        <v>219</v>
      </c>
      <c r="C220" s="69" t="s">
        <v>1851</v>
      </c>
      <c r="D220" s="70" t="s">
        <v>369</v>
      </c>
      <c r="E220" s="69" t="s">
        <v>2258</v>
      </c>
      <c r="F220" s="69" t="s">
        <v>2260</v>
      </c>
      <c r="G220" s="69" t="s">
        <v>2</v>
      </c>
      <c r="H220" s="69" t="s">
        <v>220</v>
      </c>
      <c r="I220" s="69">
        <v>2013</v>
      </c>
      <c r="L220" s="70" t="s">
        <v>5</v>
      </c>
      <c r="M220" s="70"/>
      <c r="N220" s="70" t="s">
        <v>647</v>
      </c>
      <c r="O220" s="70" t="s">
        <v>3830</v>
      </c>
      <c r="P220" s="70" t="s">
        <v>3837</v>
      </c>
      <c r="Q220" s="70"/>
      <c r="R220" s="175" t="s">
        <v>3948</v>
      </c>
      <c r="S220" s="70"/>
      <c r="T220" s="70"/>
      <c r="U220" s="71" t="s">
        <v>1684</v>
      </c>
      <c r="V220" s="80" t="s">
        <v>1283</v>
      </c>
      <c r="W220" s="80" t="s">
        <v>888</v>
      </c>
      <c r="X220" s="70" t="s">
        <v>1702</v>
      </c>
      <c r="Y220" s="68" t="s">
        <v>747</v>
      </c>
      <c r="Z220" s="68" t="s">
        <v>162</v>
      </c>
      <c r="AA220" s="69" t="s">
        <v>19</v>
      </c>
      <c r="AB220" s="68" t="s">
        <v>14</v>
      </c>
      <c r="AC220" s="68" t="s">
        <v>153</v>
      </c>
      <c r="AD220" s="147"/>
      <c r="AE220" s="147"/>
      <c r="AF220" s="147"/>
      <c r="AG220" s="147"/>
      <c r="AH220" s="147"/>
      <c r="AI220" s="148"/>
      <c r="AJ220" s="147"/>
      <c r="AK220" s="73">
        <f t="shared" si="20"/>
        <v>0</v>
      </c>
      <c r="AL220" s="73"/>
      <c r="AM220" s="73"/>
      <c r="AN220" s="73"/>
      <c r="AO220" s="74" t="s">
        <v>200</v>
      </c>
    </row>
    <row r="221" spans="1:41" s="69" customFormat="1">
      <c r="A221" s="69">
        <v>220</v>
      </c>
      <c r="C221" s="69" t="s">
        <v>1851</v>
      </c>
      <c r="D221" s="70" t="s">
        <v>370</v>
      </c>
      <c r="E221" s="69" t="s">
        <v>2258</v>
      </c>
      <c r="F221" s="69" t="s">
        <v>2261</v>
      </c>
      <c r="G221" s="69" t="s">
        <v>2</v>
      </c>
      <c r="H221" s="69" t="s">
        <v>220</v>
      </c>
      <c r="I221" s="69">
        <v>2013</v>
      </c>
      <c r="L221" s="70" t="s">
        <v>5</v>
      </c>
      <c r="M221" s="70"/>
      <c r="N221" s="70" t="s">
        <v>647</v>
      </c>
      <c r="O221" s="70" t="s">
        <v>3830</v>
      </c>
      <c r="P221" s="70" t="s">
        <v>3837</v>
      </c>
      <c r="Q221" s="70"/>
      <c r="R221" s="175" t="s">
        <v>3948</v>
      </c>
      <c r="S221" s="70"/>
      <c r="T221" s="70"/>
      <c r="U221" s="71" t="s">
        <v>1684</v>
      </c>
      <c r="V221" s="80" t="s">
        <v>1284</v>
      </c>
      <c r="W221" s="80" t="s">
        <v>889</v>
      </c>
      <c r="X221" s="70" t="s">
        <v>1702</v>
      </c>
      <c r="Y221" s="68" t="s">
        <v>747</v>
      </c>
      <c r="Z221" s="68" t="s">
        <v>162</v>
      </c>
      <c r="AA221" s="69" t="s">
        <v>19</v>
      </c>
      <c r="AB221" s="68" t="s">
        <v>14</v>
      </c>
      <c r="AC221" s="68" t="s">
        <v>153</v>
      </c>
      <c r="AD221" s="147"/>
      <c r="AE221" s="147"/>
      <c r="AF221" s="147"/>
      <c r="AG221" s="147"/>
      <c r="AH221" s="147"/>
      <c r="AI221" s="148"/>
      <c r="AJ221" s="147"/>
      <c r="AK221" s="73">
        <f t="shared" si="20"/>
        <v>0</v>
      </c>
      <c r="AL221" s="73"/>
      <c r="AM221" s="73"/>
      <c r="AN221" s="73"/>
      <c r="AO221" s="74" t="s">
        <v>200</v>
      </c>
    </row>
    <row r="222" spans="1:41" s="69" customFormat="1">
      <c r="A222" s="69">
        <v>221</v>
      </c>
      <c r="C222" s="69" t="s">
        <v>1851</v>
      </c>
      <c r="D222" s="70" t="s">
        <v>799</v>
      </c>
      <c r="E222" s="69" t="s">
        <v>2258</v>
      </c>
      <c r="F222" s="69" t="s">
        <v>2262</v>
      </c>
      <c r="G222" s="69" t="s">
        <v>2</v>
      </c>
      <c r="H222" s="69" t="s">
        <v>220</v>
      </c>
      <c r="I222" s="69">
        <v>2013</v>
      </c>
      <c r="L222" s="70" t="s">
        <v>5</v>
      </c>
      <c r="M222" s="70"/>
      <c r="N222" s="70" t="s">
        <v>647</v>
      </c>
      <c r="O222" s="70" t="s">
        <v>3830</v>
      </c>
      <c r="P222" s="70" t="s">
        <v>3837</v>
      </c>
      <c r="Q222" s="70"/>
      <c r="R222" s="175" t="s">
        <v>3948</v>
      </c>
      <c r="S222" s="70"/>
      <c r="T222" s="70"/>
      <c r="U222" s="71" t="s">
        <v>1684</v>
      </c>
      <c r="V222" s="80" t="s">
        <v>1285</v>
      </c>
      <c r="W222" s="80" t="s">
        <v>1270</v>
      </c>
      <c r="X222" s="70" t="s">
        <v>1702</v>
      </c>
      <c r="Y222" s="68" t="s">
        <v>747</v>
      </c>
      <c r="Z222" s="68" t="s">
        <v>162</v>
      </c>
      <c r="AA222" s="69" t="s">
        <v>19</v>
      </c>
      <c r="AB222" s="68" t="s">
        <v>14</v>
      </c>
      <c r="AC222" s="68" t="s">
        <v>153</v>
      </c>
      <c r="AD222" s="147"/>
      <c r="AE222" s="147"/>
      <c r="AF222" s="147"/>
      <c r="AG222" s="147"/>
      <c r="AH222" s="147"/>
      <c r="AI222" s="148"/>
      <c r="AJ222" s="147"/>
      <c r="AK222" s="73">
        <f t="shared" si="20"/>
        <v>0</v>
      </c>
      <c r="AL222" s="73"/>
      <c r="AM222" s="73"/>
      <c r="AN222" s="73"/>
      <c r="AO222" s="74" t="s">
        <v>200</v>
      </c>
    </row>
    <row r="223" spans="1:41">
      <c r="A223" s="85">
        <v>222</v>
      </c>
      <c r="C223" s="85" t="s">
        <v>1777</v>
      </c>
      <c r="D223" s="92" t="s">
        <v>194</v>
      </c>
      <c r="E223" s="85" t="s">
        <v>2332</v>
      </c>
      <c r="F223" s="85" t="s">
        <v>2333</v>
      </c>
      <c r="G223" s="85" t="s">
        <v>2</v>
      </c>
      <c r="H223" s="85" t="s">
        <v>220</v>
      </c>
      <c r="I223" s="85">
        <v>2013</v>
      </c>
      <c r="L223" s="89" t="s">
        <v>1</v>
      </c>
      <c r="M223" s="89"/>
      <c r="N223" s="92" t="s">
        <v>3643</v>
      </c>
      <c r="O223" s="92" t="s">
        <v>3835</v>
      </c>
      <c r="P223" s="92" t="s">
        <v>3855</v>
      </c>
      <c r="Q223" s="92"/>
      <c r="R223" s="159" t="s">
        <v>3949</v>
      </c>
      <c r="S223" s="70"/>
      <c r="T223" s="92" t="s">
        <v>657</v>
      </c>
      <c r="U223" s="91" t="s">
        <v>1692</v>
      </c>
      <c r="V223" s="79" t="s">
        <v>1399</v>
      </c>
      <c r="W223" s="79" t="s">
        <v>1002</v>
      </c>
      <c r="X223" s="89" t="s">
        <v>1702</v>
      </c>
      <c r="Y223" s="93" t="s">
        <v>746</v>
      </c>
      <c r="Z223" s="90" t="s">
        <v>779</v>
      </c>
      <c r="AA223" s="85" t="s">
        <v>19</v>
      </c>
      <c r="AB223" s="93" t="s">
        <v>17</v>
      </c>
      <c r="AC223" s="93">
        <v>200</v>
      </c>
      <c r="AF223" s="145">
        <v>1</v>
      </c>
      <c r="AH223" s="145">
        <v>1</v>
      </c>
      <c r="AI223" s="146" t="s">
        <v>1681</v>
      </c>
      <c r="AK223" s="88">
        <f>SUM(AL223:AN223)</f>
        <v>0</v>
      </c>
      <c r="AO223" s="91" t="s">
        <v>200</v>
      </c>
    </row>
    <row r="224" spans="1:41">
      <c r="A224" s="85">
        <v>223</v>
      </c>
      <c r="C224" s="85" t="s">
        <v>1777</v>
      </c>
      <c r="D224" s="92" t="s">
        <v>433</v>
      </c>
      <c r="E224" s="85" t="s">
        <v>2332</v>
      </c>
      <c r="F224" s="85" t="s">
        <v>2334</v>
      </c>
      <c r="G224" s="94" t="s">
        <v>2</v>
      </c>
      <c r="H224" s="85" t="s">
        <v>220</v>
      </c>
      <c r="I224" s="85">
        <v>2013</v>
      </c>
      <c r="L224" s="92" t="s">
        <v>1</v>
      </c>
      <c r="M224" s="92"/>
      <c r="N224" s="92" t="s">
        <v>3643</v>
      </c>
      <c r="O224" s="92" t="s">
        <v>3835</v>
      </c>
      <c r="P224" s="92" t="s">
        <v>3855</v>
      </c>
      <c r="Q224" s="92"/>
      <c r="R224" s="159" t="s">
        <v>3949</v>
      </c>
      <c r="S224" s="70"/>
      <c r="T224" s="92" t="s">
        <v>657</v>
      </c>
      <c r="U224" s="91" t="s">
        <v>1692</v>
      </c>
      <c r="V224" s="79" t="s">
        <v>1400</v>
      </c>
      <c r="W224" s="79" t="s">
        <v>1003</v>
      </c>
      <c r="X224" s="89" t="s">
        <v>1702</v>
      </c>
      <c r="Y224" s="90" t="s">
        <v>747</v>
      </c>
      <c r="Z224" s="90" t="s">
        <v>162</v>
      </c>
      <c r="AA224" s="94" t="s">
        <v>19</v>
      </c>
      <c r="AB224" s="90" t="s">
        <v>14</v>
      </c>
      <c r="AC224" s="90">
        <v>200</v>
      </c>
      <c r="AD224" s="149"/>
      <c r="AE224" s="149"/>
      <c r="AF224" s="149"/>
      <c r="AG224" s="149"/>
      <c r="AI224" s="146"/>
      <c r="AO224" s="91" t="s">
        <v>200</v>
      </c>
    </row>
    <row r="225" spans="1:41">
      <c r="A225" s="85">
        <v>224</v>
      </c>
      <c r="C225" s="85" t="s">
        <v>1777</v>
      </c>
      <c r="D225" s="92" t="s">
        <v>434</v>
      </c>
      <c r="E225" s="85" t="s">
        <v>2332</v>
      </c>
      <c r="F225" s="85" t="s">
        <v>2335</v>
      </c>
      <c r="G225" s="94" t="s">
        <v>2</v>
      </c>
      <c r="H225" s="85" t="s">
        <v>220</v>
      </c>
      <c r="I225" s="85">
        <v>2013</v>
      </c>
      <c r="L225" s="92" t="s">
        <v>1</v>
      </c>
      <c r="M225" s="92"/>
      <c r="N225" s="92" t="s">
        <v>3643</v>
      </c>
      <c r="O225" s="92" t="s">
        <v>3835</v>
      </c>
      <c r="P225" s="92" t="s">
        <v>3855</v>
      </c>
      <c r="Q225" s="92"/>
      <c r="R225" s="159" t="s">
        <v>3949</v>
      </c>
      <c r="S225" s="70"/>
      <c r="T225" s="92" t="s">
        <v>657</v>
      </c>
      <c r="U225" s="91" t="s">
        <v>1692</v>
      </c>
      <c r="V225" s="79" t="s">
        <v>1401</v>
      </c>
      <c r="W225" s="79" t="s">
        <v>1004</v>
      </c>
      <c r="X225" s="89" t="s">
        <v>1702</v>
      </c>
      <c r="Y225" s="90" t="s">
        <v>747</v>
      </c>
      <c r="Z225" s="90" t="s">
        <v>162</v>
      </c>
      <c r="AA225" s="94" t="s">
        <v>19</v>
      </c>
      <c r="AB225" s="90" t="s">
        <v>14</v>
      </c>
      <c r="AC225" s="90">
        <v>200</v>
      </c>
      <c r="AD225" s="149"/>
      <c r="AE225" s="149"/>
      <c r="AF225" s="149"/>
      <c r="AG225" s="149"/>
      <c r="AI225" s="146"/>
      <c r="AO225" s="91" t="s">
        <v>200</v>
      </c>
    </row>
    <row r="226" spans="1:41" s="69" customFormat="1">
      <c r="A226" s="69">
        <v>225</v>
      </c>
      <c r="C226" s="69" t="s">
        <v>1851</v>
      </c>
      <c r="D226" s="70" t="s">
        <v>158</v>
      </c>
      <c r="E226" s="69" t="s">
        <v>2263</v>
      </c>
      <c r="F226" s="69" t="s">
        <v>2264</v>
      </c>
      <c r="G226" s="141" t="s">
        <v>2</v>
      </c>
      <c r="H226" s="69" t="s">
        <v>220</v>
      </c>
      <c r="I226" s="69">
        <v>2013</v>
      </c>
      <c r="L226" s="70" t="s">
        <v>5</v>
      </c>
      <c r="M226" s="70"/>
      <c r="N226" s="68" t="s">
        <v>675</v>
      </c>
      <c r="O226" s="70" t="s">
        <v>3830</v>
      </c>
      <c r="P226" s="70" t="s">
        <v>3837</v>
      </c>
      <c r="Q226" s="68"/>
      <c r="R226" s="175" t="s">
        <v>3950</v>
      </c>
      <c r="S226" s="70"/>
      <c r="T226" s="68"/>
      <c r="U226" s="100" t="s">
        <v>1684</v>
      </c>
      <c r="V226" s="80" t="s">
        <v>1402</v>
      </c>
      <c r="W226" s="80" t="s">
        <v>1005</v>
      </c>
      <c r="X226" s="70" t="s">
        <v>1702</v>
      </c>
      <c r="Y226" s="68" t="s">
        <v>746</v>
      </c>
      <c r="Z226" s="68" t="s">
        <v>779</v>
      </c>
      <c r="AA226" s="141" t="s">
        <v>19</v>
      </c>
      <c r="AB226" s="68" t="s">
        <v>17</v>
      </c>
      <c r="AC226" s="68" t="s">
        <v>153</v>
      </c>
      <c r="AD226" s="150"/>
      <c r="AE226" s="150"/>
      <c r="AF226" s="150">
        <v>1</v>
      </c>
      <c r="AG226" s="150"/>
      <c r="AH226" s="147">
        <v>1</v>
      </c>
      <c r="AI226" s="148" t="s">
        <v>1681</v>
      </c>
      <c r="AJ226" s="147"/>
      <c r="AK226" s="72"/>
      <c r="AL226" s="72"/>
      <c r="AM226" s="72"/>
      <c r="AN226" s="72"/>
      <c r="AO226" s="74" t="s">
        <v>200</v>
      </c>
    </row>
    <row r="227" spans="1:41" s="69" customFormat="1">
      <c r="A227" s="69">
        <v>226</v>
      </c>
      <c r="C227" s="69" t="s">
        <v>1851</v>
      </c>
      <c r="D227" s="70" t="s">
        <v>292</v>
      </c>
      <c r="E227" s="69" t="s">
        <v>2263</v>
      </c>
      <c r="F227" s="69" t="s">
        <v>2265</v>
      </c>
      <c r="G227" s="141" t="s">
        <v>2</v>
      </c>
      <c r="H227" s="69" t="s">
        <v>220</v>
      </c>
      <c r="I227" s="69">
        <v>2013</v>
      </c>
      <c r="L227" s="70" t="s">
        <v>5</v>
      </c>
      <c r="M227" s="70"/>
      <c r="N227" s="68" t="s">
        <v>675</v>
      </c>
      <c r="O227" s="70" t="s">
        <v>3830</v>
      </c>
      <c r="P227" s="70" t="s">
        <v>3837</v>
      </c>
      <c r="Q227" s="68"/>
      <c r="R227" s="175" t="s">
        <v>3950</v>
      </c>
      <c r="S227" s="70"/>
      <c r="T227" s="68"/>
      <c r="U227" s="100" t="s">
        <v>1684</v>
      </c>
      <c r="V227" s="80" t="s">
        <v>1403</v>
      </c>
      <c r="W227" s="80" t="s">
        <v>1006</v>
      </c>
      <c r="X227" s="70" t="s">
        <v>1702</v>
      </c>
      <c r="Y227" s="68" t="s">
        <v>747</v>
      </c>
      <c r="Z227" s="68" t="s">
        <v>162</v>
      </c>
      <c r="AA227" s="141" t="s">
        <v>19</v>
      </c>
      <c r="AB227" s="68" t="s">
        <v>14</v>
      </c>
      <c r="AC227" s="68" t="s">
        <v>153</v>
      </c>
      <c r="AD227" s="150"/>
      <c r="AE227" s="150"/>
      <c r="AF227" s="150"/>
      <c r="AG227" s="150"/>
      <c r="AH227" s="147"/>
      <c r="AI227" s="148"/>
      <c r="AJ227" s="147"/>
      <c r="AK227" s="72"/>
      <c r="AL227" s="72"/>
      <c r="AM227" s="72"/>
      <c r="AN227" s="72"/>
      <c r="AO227" s="74" t="s">
        <v>200</v>
      </c>
    </row>
    <row r="228" spans="1:41" s="69" customFormat="1">
      <c r="A228" s="69">
        <v>227</v>
      </c>
      <c r="C228" s="69" t="s">
        <v>1851</v>
      </c>
      <c r="D228" s="70" t="s">
        <v>293</v>
      </c>
      <c r="E228" s="69" t="s">
        <v>2263</v>
      </c>
      <c r="F228" s="69" t="s">
        <v>2266</v>
      </c>
      <c r="G228" s="141" t="s">
        <v>2</v>
      </c>
      <c r="H228" s="69" t="s">
        <v>220</v>
      </c>
      <c r="I228" s="69">
        <v>2013</v>
      </c>
      <c r="L228" s="70" t="s">
        <v>5</v>
      </c>
      <c r="M228" s="70"/>
      <c r="N228" s="68" t="s">
        <v>675</v>
      </c>
      <c r="O228" s="70" t="s">
        <v>3830</v>
      </c>
      <c r="P228" s="70" t="s">
        <v>3837</v>
      </c>
      <c r="Q228" s="68"/>
      <c r="R228" s="175" t="s">
        <v>3950</v>
      </c>
      <c r="S228" s="70"/>
      <c r="T228" s="68"/>
      <c r="U228" s="100" t="s">
        <v>1684</v>
      </c>
      <c r="V228" s="80" t="s">
        <v>1404</v>
      </c>
      <c r="W228" s="80" t="s">
        <v>1007</v>
      </c>
      <c r="X228" s="70" t="s">
        <v>1702</v>
      </c>
      <c r="Y228" s="68" t="s">
        <v>747</v>
      </c>
      <c r="Z228" s="68" t="s">
        <v>162</v>
      </c>
      <c r="AA228" s="141" t="s">
        <v>19</v>
      </c>
      <c r="AB228" s="68" t="s">
        <v>14</v>
      </c>
      <c r="AC228" s="68" t="s">
        <v>153</v>
      </c>
      <c r="AD228" s="150"/>
      <c r="AE228" s="150"/>
      <c r="AF228" s="150"/>
      <c r="AG228" s="150"/>
      <c r="AH228" s="147"/>
      <c r="AI228" s="148"/>
      <c r="AJ228" s="147"/>
      <c r="AK228" s="72"/>
      <c r="AL228" s="72"/>
      <c r="AM228" s="72"/>
      <c r="AN228" s="72"/>
      <c r="AO228" s="74" t="s">
        <v>200</v>
      </c>
    </row>
    <row r="229" spans="1:41" s="69" customFormat="1">
      <c r="A229" s="69">
        <v>228</v>
      </c>
      <c r="C229" s="69" t="s">
        <v>1851</v>
      </c>
      <c r="D229" s="70" t="s">
        <v>458</v>
      </c>
      <c r="E229" s="69" t="s">
        <v>2263</v>
      </c>
      <c r="F229" s="69" t="s">
        <v>2267</v>
      </c>
      <c r="G229" s="69" t="s">
        <v>2</v>
      </c>
      <c r="H229" s="69" t="s">
        <v>220</v>
      </c>
      <c r="I229" s="69">
        <v>2013</v>
      </c>
      <c r="L229" s="70" t="s">
        <v>5</v>
      </c>
      <c r="M229" s="70"/>
      <c r="N229" s="68" t="s">
        <v>675</v>
      </c>
      <c r="O229" s="70" t="s">
        <v>3830</v>
      </c>
      <c r="P229" s="70" t="s">
        <v>3837</v>
      </c>
      <c r="Q229" s="68"/>
      <c r="R229" s="175" t="s">
        <v>3950</v>
      </c>
      <c r="S229" s="70"/>
      <c r="T229" s="68"/>
      <c r="U229" s="100" t="s">
        <v>1684</v>
      </c>
      <c r="V229" s="80" t="s">
        <v>1443</v>
      </c>
      <c r="W229" s="80" t="s">
        <v>1044</v>
      </c>
      <c r="X229" s="70" t="s">
        <v>1702</v>
      </c>
      <c r="Y229" s="68" t="s">
        <v>748</v>
      </c>
      <c r="Z229" s="68" t="s">
        <v>780</v>
      </c>
      <c r="AA229" s="69" t="s">
        <v>19</v>
      </c>
      <c r="AB229" s="68" t="s">
        <v>14</v>
      </c>
      <c r="AC229" s="68" t="s">
        <v>153</v>
      </c>
      <c r="AD229" s="147"/>
      <c r="AE229" s="147"/>
      <c r="AF229" s="147"/>
      <c r="AG229" s="147"/>
      <c r="AH229" s="147"/>
      <c r="AI229" s="148"/>
      <c r="AJ229" s="147"/>
      <c r="AK229" s="72">
        <f t="shared" ref="AK229:AK235" si="21">SUM(AL229:AN229)</f>
        <v>0</v>
      </c>
      <c r="AL229" s="72"/>
      <c r="AM229" s="72"/>
      <c r="AN229" s="72"/>
      <c r="AO229" s="74" t="s">
        <v>200</v>
      </c>
    </row>
    <row r="230" spans="1:41" s="69" customFormat="1">
      <c r="A230" s="69">
        <v>229</v>
      </c>
      <c r="C230" s="69" t="s">
        <v>1851</v>
      </c>
      <c r="D230" s="70" t="s">
        <v>459</v>
      </c>
      <c r="E230" s="69" t="s">
        <v>2263</v>
      </c>
      <c r="F230" s="69" t="s">
        <v>2268</v>
      </c>
      <c r="G230" s="69" t="s">
        <v>2</v>
      </c>
      <c r="H230" s="69" t="s">
        <v>220</v>
      </c>
      <c r="I230" s="69">
        <v>2013</v>
      </c>
      <c r="L230" s="70" t="s">
        <v>5</v>
      </c>
      <c r="M230" s="70"/>
      <c r="N230" s="68" t="s">
        <v>675</v>
      </c>
      <c r="O230" s="70" t="s">
        <v>3830</v>
      </c>
      <c r="P230" s="70" t="s">
        <v>3837</v>
      </c>
      <c r="Q230" s="68"/>
      <c r="R230" s="175" t="s">
        <v>3950</v>
      </c>
      <c r="S230" s="70"/>
      <c r="T230" s="68"/>
      <c r="U230" s="100" t="s">
        <v>1684</v>
      </c>
      <c r="V230" s="80" t="s">
        <v>1674</v>
      </c>
      <c r="W230" s="80" t="s">
        <v>1045</v>
      </c>
      <c r="X230" s="70" t="s">
        <v>1702</v>
      </c>
      <c r="Y230" s="68" t="s">
        <v>748</v>
      </c>
      <c r="Z230" s="68" t="s">
        <v>780</v>
      </c>
      <c r="AA230" s="69" t="s">
        <v>19</v>
      </c>
      <c r="AB230" s="68" t="s">
        <v>14</v>
      </c>
      <c r="AC230" s="68" t="s">
        <v>153</v>
      </c>
      <c r="AD230" s="147"/>
      <c r="AE230" s="147"/>
      <c r="AF230" s="147"/>
      <c r="AG230" s="147"/>
      <c r="AH230" s="147"/>
      <c r="AI230" s="148"/>
      <c r="AJ230" s="147"/>
      <c r="AK230" s="72">
        <f t="shared" si="21"/>
        <v>0</v>
      </c>
      <c r="AL230" s="72"/>
      <c r="AM230" s="72"/>
      <c r="AN230" s="72"/>
      <c r="AO230" s="74" t="s">
        <v>200</v>
      </c>
    </row>
    <row r="231" spans="1:41">
      <c r="A231" s="85">
        <v>230</v>
      </c>
      <c r="C231" s="85" t="s">
        <v>1777</v>
      </c>
      <c r="D231" s="92" t="s">
        <v>460</v>
      </c>
      <c r="E231" s="85" t="s">
        <v>2295</v>
      </c>
      <c r="F231" s="85" t="s">
        <v>2296</v>
      </c>
      <c r="G231" s="85" t="s">
        <v>2</v>
      </c>
      <c r="H231" s="85" t="s">
        <v>220</v>
      </c>
      <c r="I231" s="85">
        <v>2013</v>
      </c>
      <c r="L231" s="89" t="s">
        <v>5</v>
      </c>
      <c r="M231" s="89"/>
      <c r="N231" s="93" t="s">
        <v>690</v>
      </c>
      <c r="O231" s="92" t="s">
        <v>3831</v>
      </c>
      <c r="P231" s="92" t="s">
        <v>3840</v>
      </c>
      <c r="Q231" s="93"/>
      <c r="R231" s="159" t="s">
        <v>4108</v>
      </c>
      <c r="S231" s="70" t="s">
        <v>4112</v>
      </c>
      <c r="T231" s="93" t="s">
        <v>690</v>
      </c>
      <c r="U231" s="86" t="s">
        <v>479</v>
      </c>
      <c r="V231" s="79" t="s">
        <v>1444</v>
      </c>
      <c r="W231" s="79" t="s">
        <v>1046</v>
      </c>
      <c r="X231" s="89" t="s">
        <v>1702</v>
      </c>
      <c r="Y231" s="90" t="s">
        <v>184</v>
      </c>
      <c r="Z231" s="90" t="s">
        <v>782</v>
      </c>
      <c r="AA231" s="85" t="s">
        <v>19</v>
      </c>
      <c r="AB231" s="90" t="s">
        <v>17</v>
      </c>
      <c r="AC231" s="90">
        <v>200</v>
      </c>
      <c r="AF231" s="145">
        <v>1</v>
      </c>
      <c r="AH231" s="145">
        <v>1</v>
      </c>
      <c r="AI231" s="146" t="s">
        <v>1681</v>
      </c>
      <c r="AK231" s="88">
        <f t="shared" si="21"/>
        <v>0</v>
      </c>
      <c r="AO231" s="91" t="s">
        <v>200</v>
      </c>
    </row>
    <row r="232" spans="1:41">
      <c r="A232" s="85">
        <v>231</v>
      </c>
      <c r="C232" s="85" t="s">
        <v>1777</v>
      </c>
      <c r="D232" s="92" t="s">
        <v>461</v>
      </c>
      <c r="E232" s="85" t="s">
        <v>2295</v>
      </c>
      <c r="F232" s="85" t="s">
        <v>2297</v>
      </c>
      <c r="G232" s="85" t="s">
        <v>2</v>
      </c>
      <c r="H232" s="85" t="s">
        <v>220</v>
      </c>
      <c r="I232" s="85">
        <v>2013</v>
      </c>
      <c r="L232" s="89" t="s">
        <v>5</v>
      </c>
      <c r="M232" s="89"/>
      <c r="N232" s="93" t="s">
        <v>690</v>
      </c>
      <c r="O232" s="92" t="s">
        <v>3831</v>
      </c>
      <c r="P232" s="92" t="s">
        <v>3840</v>
      </c>
      <c r="Q232" s="93"/>
      <c r="R232" s="159" t="s">
        <v>4109</v>
      </c>
      <c r="S232" s="70" t="s">
        <v>4112</v>
      </c>
      <c r="T232" s="93" t="s">
        <v>690</v>
      </c>
      <c r="U232" s="86" t="s">
        <v>479</v>
      </c>
      <c r="V232" s="79" t="s">
        <v>1445</v>
      </c>
      <c r="W232" s="79" t="s">
        <v>1047</v>
      </c>
      <c r="X232" s="89" t="s">
        <v>1702</v>
      </c>
      <c r="Y232" s="90" t="s">
        <v>216</v>
      </c>
      <c r="Z232" s="90" t="s">
        <v>782</v>
      </c>
      <c r="AA232" s="85" t="s">
        <v>19</v>
      </c>
      <c r="AB232" s="90" t="s">
        <v>14</v>
      </c>
      <c r="AC232" s="90">
        <v>200</v>
      </c>
      <c r="AI232" s="146"/>
      <c r="AK232" s="88">
        <f>SUM(AL232:AN232)</f>
        <v>0</v>
      </c>
      <c r="AO232" s="91" t="s">
        <v>200</v>
      </c>
    </row>
    <row r="233" spans="1:41">
      <c r="A233" s="85">
        <v>232</v>
      </c>
      <c r="C233" s="85" t="s">
        <v>1777</v>
      </c>
      <c r="D233" s="92" t="s">
        <v>462</v>
      </c>
      <c r="E233" s="85" t="s">
        <v>2295</v>
      </c>
      <c r="F233" s="85" t="s">
        <v>2298</v>
      </c>
      <c r="G233" s="85" t="s">
        <v>2</v>
      </c>
      <c r="H233" s="85" t="s">
        <v>220</v>
      </c>
      <c r="I233" s="85">
        <v>2013</v>
      </c>
      <c r="L233" s="89" t="s">
        <v>5</v>
      </c>
      <c r="M233" s="89"/>
      <c r="N233" s="93" t="s">
        <v>690</v>
      </c>
      <c r="O233" s="92" t="s">
        <v>3831</v>
      </c>
      <c r="P233" s="92" t="s">
        <v>3840</v>
      </c>
      <c r="Q233" s="93"/>
      <c r="R233" s="159" t="s">
        <v>4110</v>
      </c>
      <c r="S233" s="70" t="s">
        <v>4112</v>
      </c>
      <c r="T233" s="93" t="s">
        <v>690</v>
      </c>
      <c r="U233" s="86" t="s">
        <v>479</v>
      </c>
      <c r="V233" s="79" t="s">
        <v>1446</v>
      </c>
      <c r="W233" s="79" t="s">
        <v>1048</v>
      </c>
      <c r="X233" s="89" t="s">
        <v>1702</v>
      </c>
      <c r="Y233" s="90" t="s">
        <v>216</v>
      </c>
      <c r="Z233" s="90" t="s">
        <v>782</v>
      </c>
      <c r="AA233" s="85" t="s">
        <v>19</v>
      </c>
      <c r="AB233" s="90" t="s">
        <v>14</v>
      </c>
      <c r="AC233" s="90">
        <v>200</v>
      </c>
      <c r="AI233" s="146"/>
      <c r="AK233" s="88">
        <f t="shared" si="21"/>
        <v>0</v>
      </c>
      <c r="AO233" s="91" t="s">
        <v>200</v>
      </c>
    </row>
    <row r="234" spans="1:41">
      <c r="A234" s="85">
        <v>233</v>
      </c>
      <c r="C234" s="85" t="s">
        <v>1777</v>
      </c>
      <c r="D234" s="92" t="s">
        <v>463</v>
      </c>
      <c r="E234" s="85" t="s">
        <v>2295</v>
      </c>
      <c r="F234" s="85" t="s">
        <v>2299</v>
      </c>
      <c r="G234" s="85" t="s">
        <v>2</v>
      </c>
      <c r="H234" s="85" t="s">
        <v>220</v>
      </c>
      <c r="I234" s="85">
        <v>2013</v>
      </c>
      <c r="L234" s="89" t="s">
        <v>5</v>
      </c>
      <c r="M234" s="89"/>
      <c r="N234" s="93" t="s">
        <v>690</v>
      </c>
      <c r="O234" s="92" t="s">
        <v>3831</v>
      </c>
      <c r="P234" s="92" t="s">
        <v>3840</v>
      </c>
      <c r="Q234" s="93"/>
      <c r="R234" s="159" t="s">
        <v>4111</v>
      </c>
      <c r="S234" s="70" t="s">
        <v>4112</v>
      </c>
      <c r="T234" s="93" t="s">
        <v>690</v>
      </c>
      <c r="U234" s="86" t="s">
        <v>479</v>
      </c>
      <c r="V234" s="79" t="s">
        <v>1447</v>
      </c>
      <c r="W234" s="79" t="s">
        <v>1049</v>
      </c>
      <c r="X234" s="89" t="s">
        <v>1702</v>
      </c>
      <c r="Y234" s="90" t="s">
        <v>216</v>
      </c>
      <c r="Z234" s="90" t="s">
        <v>782</v>
      </c>
      <c r="AA234" s="85" t="s">
        <v>19</v>
      </c>
      <c r="AB234" s="90" t="s">
        <v>14</v>
      </c>
      <c r="AC234" s="90">
        <v>200</v>
      </c>
      <c r="AI234" s="146"/>
      <c r="AK234" s="88">
        <f t="shared" si="21"/>
        <v>0</v>
      </c>
      <c r="AO234" s="91" t="s">
        <v>200</v>
      </c>
    </row>
    <row r="235" spans="1:41">
      <c r="A235" s="85">
        <v>234</v>
      </c>
      <c r="C235" s="85" t="s">
        <v>1777</v>
      </c>
      <c r="D235" s="93" t="s">
        <v>464</v>
      </c>
      <c r="E235" s="85" t="s">
        <v>2269</v>
      </c>
      <c r="F235" s="85" t="s">
        <v>2270</v>
      </c>
      <c r="G235" s="85" t="s">
        <v>2</v>
      </c>
      <c r="H235" s="85" t="s">
        <v>5391</v>
      </c>
      <c r="I235" s="85">
        <v>2013</v>
      </c>
      <c r="L235" s="90" t="s">
        <v>3</v>
      </c>
      <c r="M235" s="90"/>
      <c r="N235" s="161" t="s">
        <v>3802</v>
      </c>
      <c r="O235" s="92" t="s">
        <v>3831</v>
      </c>
      <c r="P235" s="92" t="s">
        <v>3850</v>
      </c>
      <c r="Q235" s="161"/>
      <c r="R235" s="159" t="s">
        <v>3951</v>
      </c>
      <c r="S235" s="70"/>
      <c r="T235" s="161" t="s">
        <v>207</v>
      </c>
      <c r="U235" s="86" t="s">
        <v>479</v>
      </c>
      <c r="V235" s="79" t="s">
        <v>1448</v>
      </c>
      <c r="W235" s="79" t="s">
        <v>1050</v>
      </c>
      <c r="X235" s="89" t="s">
        <v>1702</v>
      </c>
      <c r="Y235" s="90" t="s">
        <v>766</v>
      </c>
      <c r="Z235" s="90" t="s">
        <v>785</v>
      </c>
      <c r="AA235" s="85" t="s">
        <v>19</v>
      </c>
      <c r="AB235" s="90" t="s">
        <v>17</v>
      </c>
      <c r="AC235" s="90">
        <v>200</v>
      </c>
      <c r="AD235" s="145" t="s">
        <v>1679</v>
      </c>
      <c r="AF235" s="145">
        <v>1</v>
      </c>
      <c r="AH235" s="145">
        <v>1</v>
      </c>
      <c r="AI235" s="146" t="s">
        <v>1681</v>
      </c>
      <c r="AK235" s="88">
        <f t="shared" si="21"/>
        <v>0</v>
      </c>
      <c r="AO235" s="91" t="s">
        <v>200</v>
      </c>
    </row>
    <row r="236" spans="1:41">
      <c r="A236" s="85">
        <v>235</v>
      </c>
      <c r="C236" s="85" t="s">
        <v>1777</v>
      </c>
      <c r="D236" s="93" t="s">
        <v>465</v>
      </c>
      <c r="E236" s="85" t="s">
        <v>2269</v>
      </c>
      <c r="F236" s="85" t="s">
        <v>2271</v>
      </c>
      <c r="G236" s="85" t="s">
        <v>2</v>
      </c>
      <c r="H236" s="85" t="s">
        <v>5391</v>
      </c>
      <c r="I236" s="85">
        <v>2013</v>
      </c>
      <c r="L236" s="90" t="s">
        <v>3</v>
      </c>
      <c r="M236" s="90"/>
      <c r="N236" s="161" t="s">
        <v>3802</v>
      </c>
      <c r="O236" s="92" t="s">
        <v>3831</v>
      </c>
      <c r="P236" s="92" t="s">
        <v>3850</v>
      </c>
      <c r="Q236" s="161"/>
      <c r="R236" s="159" t="s">
        <v>3951</v>
      </c>
      <c r="S236" s="70"/>
      <c r="T236" s="161" t="s">
        <v>207</v>
      </c>
      <c r="U236" s="86" t="s">
        <v>479</v>
      </c>
      <c r="V236" s="79" t="s">
        <v>1449</v>
      </c>
      <c r="W236" s="79" t="s">
        <v>1051</v>
      </c>
      <c r="X236" s="89" t="s">
        <v>1702</v>
      </c>
      <c r="Y236" s="90" t="s">
        <v>766</v>
      </c>
      <c r="Z236" s="90" t="s">
        <v>785</v>
      </c>
      <c r="AA236" s="85" t="s">
        <v>19</v>
      </c>
      <c r="AB236" s="90" t="s">
        <v>17</v>
      </c>
      <c r="AC236" s="90">
        <v>200</v>
      </c>
      <c r="AH236" s="145">
        <v>1</v>
      </c>
      <c r="AI236" s="146" t="s">
        <v>1681</v>
      </c>
      <c r="AK236" s="88">
        <f t="shared" ref="AK236:AK251" si="22">SUM(AL236:AN236)</f>
        <v>0</v>
      </c>
      <c r="AO236" s="91" t="s">
        <v>200</v>
      </c>
    </row>
    <row r="237" spans="1:41">
      <c r="A237" s="85">
        <v>236</v>
      </c>
      <c r="C237" s="85" t="s">
        <v>1777</v>
      </c>
      <c r="D237" s="93" t="s">
        <v>466</v>
      </c>
      <c r="E237" s="85" t="s">
        <v>2269</v>
      </c>
      <c r="F237" s="85" t="s">
        <v>2272</v>
      </c>
      <c r="G237" s="85" t="s">
        <v>2</v>
      </c>
      <c r="H237" s="85" t="s">
        <v>5391</v>
      </c>
      <c r="I237" s="85">
        <v>2013</v>
      </c>
      <c r="L237" s="90" t="s">
        <v>3</v>
      </c>
      <c r="M237" s="90"/>
      <c r="N237" s="161" t="s">
        <v>3802</v>
      </c>
      <c r="O237" s="92" t="s">
        <v>3831</v>
      </c>
      <c r="P237" s="92" t="s">
        <v>3850</v>
      </c>
      <c r="Q237" s="161"/>
      <c r="R237" s="159" t="s">
        <v>3951</v>
      </c>
      <c r="S237" s="70"/>
      <c r="T237" s="161" t="s">
        <v>207</v>
      </c>
      <c r="U237" s="86" t="s">
        <v>479</v>
      </c>
      <c r="V237" s="79" t="s">
        <v>1450</v>
      </c>
      <c r="W237" s="79" t="s">
        <v>1052</v>
      </c>
      <c r="X237" s="89" t="s">
        <v>1702</v>
      </c>
      <c r="Y237" s="90" t="s">
        <v>766</v>
      </c>
      <c r="Z237" s="90" t="s">
        <v>785</v>
      </c>
      <c r="AA237" s="85" t="s">
        <v>19</v>
      </c>
      <c r="AB237" s="90" t="s">
        <v>17</v>
      </c>
      <c r="AC237" s="90">
        <v>200</v>
      </c>
      <c r="AD237" s="145" t="s">
        <v>1679</v>
      </c>
      <c r="AH237" s="145">
        <v>1</v>
      </c>
      <c r="AI237" s="146" t="s">
        <v>1681</v>
      </c>
      <c r="AK237" s="88">
        <f t="shared" si="22"/>
        <v>0</v>
      </c>
      <c r="AO237" s="91" t="s">
        <v>200</v>
      </c>
    </row>
    <row r="238" spans="1:41">
      <c r="A238" s="85">
        <v>237</v>
      </c>
      <c r="C238" s="85" t="s">
        <v>1777</v>
      </c>
      <c r="D238" s="93" t="s">
        <v>467</v>
      </c>
      <c r="E238" s="85" t="s">
        <v>2269</v>
      </c>
      <c r="F238" s="85" t="s">
        <v>2273</v>
      </c>
      <c r="G238" s="85" t="s">
        <v>2</v>
      </c>
      <c r="H238" s="85" t="s">
        <v>5391</v>
      </c>
      <c r="I238" s="85">
        <v>2013</v>
      </c>
      <c r="L238" s="90" t="s">
        <v>3</v>
      </c>
      <c r="M238" s="90"/>
      <c r="N238" s="161" t="s">
        <v>3802</v>
      </c>
      <c r="O238" s="92" t="s">
        <v>3831</v>
      </c>
      <c r="P238" s="92" t="s">
        <v>3850</v>
      </c>
      <c r="Q238" s="161"/>
      <c r="R238" s="159" t="s">
        <v>3951</v>
      </c>
      <c r="S238" s="70"/>
      <c r="T238" s="161" t="s">
        <v>207</v>
      </c>
      <c r="U238" s="86" t="s">
        <v>479</v>
      </c>
      <c r="V238" s="79" t="s">
        <v>1450</v>
      </c>
      <c r="W238" s="79" t="s">
        <v>1052</v>
      </c>
      <c r="X238" s="89" t="s">
        <v>1702</v>
      </c>
      <c r="Y238" s="90" t="s">
        <v>766</v>
      </c>
      <c r="Z238" s="90" t="s">
        <v>785</v>
      </c>
      <c r="AA238" s="85" t="s">
        <v>19</v>
      </c>
      <c r="AB238" s="90" t="s">
        <v>17</v>
      </c>
      <c r="AC238" s="90">
        <v>200</v>
      </c>
      <c r="AD238" s="145" t="s">
        <v>1679</v>
      </c>
      <c r="AH238" s="145">
        <v>1</v>
      </c>
      <c r="AI238" s="146" t="s">
        <v>1681</v>
      </c>
      <c r="AK238" s="88">
        <f t="shared" si="22"/>
        <v>0</v>
      </c>
      <c r="AO238" s="91" t="s">
        <v>200</v>
      </c>
    </row>
    <row r="239" spans="1:41">
      <c r="A239" s="85">
        <v>238</v>
      </c>
      <c r="C239" s="85" t="s">
        <v>1777</v>
      </c>
      <c r="D239" s="93" t="s">
        <v>468</v>
      </c>
      <c r="E239" s="85" t="s">
        <v>2269</v>
      </c>
      <c r="F239" s="85" t="s">
        <v>2274</v>
      </c>
      <c r="G239" s="85" t="s">
        <v>2</v>
      </c>
      <c r="H239" s="85" t="s">
        <v>5391</v>
      </c>
      <c r="I239" s="85">
        <v>2013</v>
      </c>
      <c r="L239" s="90" t="s">
        <v>3</v>
      </c>
      <c r="M239" s="90"/>
      <c r="N239" s="161" t="s">
        <v>3802</v>
      </c>
      <c r="O239" s="92" t="s">
        <v>3831</v>
      </c>
      <c r="P239" s="92" t="s">
        <v>3850</v>
      </c>
      <c r="Q239" s="161"/>
      <c r="R239" s="159" t="s">
        <v>3951</v>
      </c>
      <c r="S239" s="70"/>
      <c r="T239" s="161" t="s">
        <v>207</v>
      </c>
      <c r="U239" s="86" t="s">
        <v>479</v>
      </c>
      <c r="V239" s="79" t="s">
        <v>1451</v>
      </c>
      <c r="W239" s="79" t="s">
        <v>1053</v>
      </c>
      <c r="X239" s="89" t="s">
        <v>1702</v>
      </c>
      <c r="Y239" s="90" t="s">
        <v>766</v>
      </c>
      <c r="Z239" s="90" t="s">
        <v>785</v>
      </c>
      <c r="AA239" s="85" t="s">
        <v>19</v>
      </c>
      <c r="AB239" s="90" t="s">
        <v>17</v>
      </c>
      <c r="AC239" s="90">
        <v>200</v>
      </c>
      <c r="AH239" s="145">
        <v>1</v>
      </c>
      <c r="AI239" s="146" t="s">
        <v>1681</v>
      </c>
      <c r="AK239" s="88">
        <f t="shared" si="22"/>
        <v>0</v>
      </c>
      <c r="AO239" s="91" t="s">
        <v>200</v>
      </c>
    </row>
    <row r="240" spans="1:41">
      <c r="A240" s="85">
        <v>239</v>
      </c>
      <c r="C240" s="85" t="s">
        <v>1777</v>
      </c>
      <c r="D240" s="93" t="s">
        <v>469</v>
      </c>
      <c r="E240" s="85" t="s">
        <v>2269</v>
      </c>
      <c r="F240" s="85" t="s">
        <v>2275</v>
      </c>
      <c r="G240" s="85" t="s">
        <v>2</v>
      </c>
      <c r="H240" s="85" t="s">
        <v>5391</v>
      </c>
      <c r="I240" s="85">
        <v>2013</v>
      </c>
      <c r="L240" s="90" t="s">
        <v>3</v>
      </c>
      <c r="M240" s="90"/>
      <c r="N240" s="161" t="s">
        <v>3802</v>
      </c>
      <c r="O240" s="92" t="s">
        <v>3831</v>
      </c>
      <c r="P240" s="92" t="s">
        <v>3850</v>
      </c>
      <c r="Q240" s="161"/>
      <c r="R240" s="159" t="s">
        <v>3951</v>
      </c>
      <c r="S240" s="70"/>
      <c r="T240" s="161" t="s">
        <v>207</v>
      </c>
      <c r="U240" s="86" t="s">
        <v>479</v>
      </c>
      <c r="V240" s="79" t="s">
        <v>1452</v>
      </c>
      <c r="W240" s="79" t="s">
        <v>1054</v>
      </c>
      <c r="X240" s="89" t="s">
        <v>1702</v>
      </c>
      <c r="Y240" s="90" t="s">
        <v>766</v>
      </c>
      <c r="Z240" s="90" t="s">
        <v>785</v>
      </c>
      <c r="AA240" s="85" t="s">
        <v>19</v>
      </c>
      <c r="AB240" s="90" t="s">
        <v>17</v>
      </c>
      <c r="AC240" s="90">
        <v>200</v>
      </c>
      <c r="AH240" s="145">
        <v>1</v>
      </c>
      <c r="AI240" s="146" t="s">
        <v>1681</v>
      </c>
      <c r="AK240" s="88">
        <f t="shared" si="22"/>
        <v>0</v>
      </c>
      <c r="AO240" s="91" t="s">
        <v>200</v>
      </c>
    </row>
    <row r="241" spans="1:41">
      <c r="A241" s="85">
        <v>240</v>
      </c>
      <c r="C241" s="85" t="s">
        <v>1777</v>
      </c>
      <c r="D241" s="92" t="s">
        <v>470</v>
      </c>
      <c r="E241" s="85" t="s">
        <v>2276</v>
      </c>
      <c r="F241" s="85" t="s">
        <v>2278</v>
      </c>
      <c r="G241" s="85" t="s">
        <v>2</v>
      </c>
      <c r="H241" s="85" t="s">
        <v>794</v>
      </c>
      <c r="I241" s="85">
        <v>2013</v>
      </c>
      <c r="L241" s="90" t="s">
        <v>4</v>
      </c>
      <c r="M241" s="90"/>
      <c r="N241" s="162" t="s">
        <v>3880</v>
      </c>
      <c r="O241" s="92" t="s">
        <v>3830</v>
      </c>
      <c r="P241" s="92" t="s">
        <v>3856</v>
      </c>
      <c r="Q241" s="162"/>
      <c r="R241" s="159" t="s">
        <v>3952</v>
      </c>
      <c r="S241" s="70"/>
      <c r="T241" s="162" t="s">
        <v>691</v>
      </c>
      <c r="U241" s="86" t="s">
        <v>1684</v>
      </c>
      <c r="V241" s="79" t="s">
        <v>1453</v>
      </c>
      <c r="W241" s="79" t="s">
        <v>1055</v>
      </c>
      <c r="X241" s="89" t="s">
        <v>1702</v>
      </c>
      <c r="Y241" s="90"/>
      <c r="Z241" s="90" t="s">
        <v>786</v>
      </c>
      <c r="AA241" s="85" t="s">
        <v>19</v>
      </c>
      <c r="AB241" s="90" t="s">
        <v>17</v>
      </c>
      <c r="AC241" s="93">
        <v>200</v>
      </c>
      <c r="AF241" s="145">
        <v>1</v>
      </c>
      <c r="AH241" s="145">
        <v>1</v>
      </c>
      <c r="AI241" s="146" t="s">
        <v>1681</v>
      </c>
      <c r="AK241" s="88">
        <f t="shared" si="22"/>
        <v>0</v>
      </c>
      <c r="AO241" s="91" t="s">
        <v>200</v>
      </c>
    </row>
    <row r="242" spans="1:41">
      <c r="A242" s="85">
        <v>241</v>
      </c>
      <c r="C242" s="85" t="s">
        <v>1777</v>
      </c>
      <c r="D242" s="92" t="s">
        <v>471</v>
      </c>
      <c r="E242" s="85" t="s">
        <v>2277</v>
      </c>
      <c r="F242" s="85" t="s">
        <v>2279</v>
      </c>
      <c r="G242" s="85" t="s">
        <v>2</v>
      </c>
      <c r="H242" s="85" t="s">
        <v>794</v>
      </c>
      <c r="I242" s="85">
        <v>2013</v>
      </c>
      <c r="L242" s="90" t="s">
        <v>4</v>
      </c>
      <c r="M242" s="90"/>
      <c r="N242" s="162" t="s">
        <v>4549</v>
      </c>
      <c r="O242" s="92" t="s">
        <v>4550</v>
      </c>
      <c r="P242" s="92" t="s">
        <v>3842</v>
      </c>
      <c r="Q242" s="162"/>
      <c r="R242" s="159" t="s">
        <v>3953</v>
      </c>
      <c r="S242" s="70"/>
      <c r="T242" s="162" t="s">
        <v>4551</v>
      </c>
      <c r="U242" s="86" t="s">
        <v>1694</v>
      </c>
      <c r="V242" s="79" t="s">
        <v>1454</v>
      </c>
      <c r="W242" s="79" t="s">
        <v>1056</v>
      </c>
      <c r="X242" s="89" t="s">
        <v>1702</v>
      </c>
      <c r="Y242" s="90"/>
      <c r="Z242" s="90" t="s">
        <v>786</v>
      </c>
      <c r="AA242" s="85" t="s">
        <v>19</v>
      </c>
      <c r="AB242" s="90" t="s">
        <v>17</v>
      </c>
      <c r="AC242" s="93">
        <v>200</v>
      </c>
      <c r="AF242" s="145">
        <v>1</v>
      </c>
      <c r="AH242" s="145">
        <v>1</v>
      </c>
      <c r="AI242" s="146" t="s">
        <v>1681</v>
      </c>
      <c r="AK242" s="88">
        <f t="shared" si="22"/>
        <v>0</v>
      </c>
      <c r="AO242" s="91" t="s">
        <v>200</v>
      </c>
    </row>
    <row r="243" spans="1:41">
      <c r="A243" s="85">
        <v>242</v>
      </c>
      <c r="C243" s="85" t="s">
        <v>1777</v>
      </c>
      <c r="D243" s="90" t="s">
        <v>472</v>
      </c>
      <c r="E243" s="85" t="s">
        <v>2346</v>
      </c>
      <c r="F243" s="85" t="s">
        <v>2347</v>
      </c>
      <c r="G243" s="85" t="s">
        <v>2</v>
      </c>
      <c r="H243" s="85" t="s">
        <v>794</v>
      </c>
      <c r="I243" s="85">
        <v>2013</v>
      </c>
      <c r="L243" s="90" t="s">
        <v>4</v>
      </c>
      <c r="M243" s="90"/>
      <c r="N243" s="93" t="s">
        <v>3881</v>
      </c>
      <c r="O243" s="92" t="s">
        <v>3833</v>
      </c>
      <c r="P243" s="92" t="s">
        <v>3857</v>
      </c>
      <c r="Q243" s="93"/>
      <c r="R243" s="159" t="s">
        <v>3954</v>
      </c>
      <c r="S243" s="70"/>
      <c r="T243" s="93" t="s">
        <v>692</v>
      </c>
      <c r="U243" s="91" t="s">
        <v>1694</v>
      </c>
      <c r="V243" s="79" t="s">
        <v>1455</v>
      </c>
      <c r="W243" s="79" t="s">
        <v>1057</v>
      </c>
      <c r="X243" s="89" t="s">
        <v>1702</v>
      </c>
      <c r="Y243" s="90"/>
      <c r="Z243" s="90" t="s">
        <v>786</v>
      </c>
      <c r="AA243" s="85" t="s">
        <v>19</v>
      </c>
      <c r="AB243" s="90" t="s">
        <v>17</v>
      </c>
      <c r="AC243" s="93">
        <v>200</v>
      </c>
      <c r="AF243" s="145">
        <v>1</v>
      </c>
      <c r="AH243" s="145">
        <v>1</v>
      </c>
      <c r="AI243" s="146" t="s">
        <v>1681</v>
      </c>
      <c r="AK243" s="88">
        <f t="shared" si="22"/>
        <v>0</v>
      </c>
      <c r="AO243" s="91" t="s">
        <v>200</v>
      </c>
    </row>
    <row r="244" spans="1:41">
      <c r="A244" s="85">
        <v>243</v>
      </c>
      <c r="C244" s="85" t="s">
        <v>1777</v>
      </c>
      <c r="D244" s="90" t="s">
        <v>473</v>
      </c>
      <c r="E244" s="85" t="s">
        <v>2302</v>
      </c>
      <c r="F244" s="85" t="s">
        <v>2308</v>
      </c>
      <c r="G244" s="85" t="s">
        <v>2</v>
      </c>
      <c r="H244" s="85" t="s">
        <v>794</v>
      </c>
      <c r="I244" s="85">
        <v>2013</v>
      </c>
      <c r="L244" s="90" t="s">
        <v>4</v>
      </c>
      <c r="M244" s="90"/>
      <c r="N244" s="93" t="s">
        <v>3882</v>
      </c>
      <c r="O244" s="92" t="s">
        <v>3831</v>
      </c>
      <c r="P244" s="92" t="s">
        <v>3840</v>
      </c>
      <c r="Q244" s="93"/>
      <c r="R244" s="159" t="s">
        <v>3955</v>
      </c>
      <c r="S244" s="70"/>
      <c r="T244" s="93" t="s">
        <v>3734</v>
      </c>
      <c r="U244" s="91" t="s">
        <v>479</v>
      </c>
      <c r="V244" s="79" t="s">
        <v>1456</v>
      </c>
      <c r="W244" s="79" t="s">
        <v>1058</v>
      </c>
      <c r="X244" s="89" t="s">
        <v>1702</v>
      </c>
      <c r="Y244" s="90"/>
      <c r="Z244" s="90" t="s">
        <v>786</v>
      </c>
      <c r="AA244" s="85" t="s">
        <v>19</v>
      </c>
      <c r="AB244" s="90" t="s">
        <v>17</v>
      </c>
      <c r="AC244" s="93">
        <v>200</v>
      </c>
      <c r="AF244" s="145">
        <v>1</v>
      </c>
      <c r="AH244" s="145">
        <v>1</v>
      </c>
      <c r="AI244" s="146" t="s">
        <v>1681</v>
      </c>
      <c r="AK244" s="88">
        <f t="shared" si="22"/>
        <v>0</v>
      </c>
      <c r="AO244" s="91" t="s">
        <v>200</v>
      </c>
    </row>
    <row r="245" spans="1:41">
      <c r="A245" s="85">
        <v>244</v>
      </c>
      <c r="C245" s="85" t="s">
        <v>1777</v>
      </c>
      <c r="D245" s="90" t="s">
        <v>474</v>
      </c>
      <c r="E245" s="85" t="s">
        <v>2303</v>
      </c>
      <c r="F245" s="85" t="s">
        <v>2309</v>
      </c>
      <c r="G245" s="85" t="s">
        <v>2</v>
      </c>
      <c r="H245" s="85" t="s">
        <v>794</v>
      </c>
      <c r="I245" s="85">
        <v>2013</v>
      </c>
      <c r="L245" s="90" t="s">
        <v>4</v>
      </c>
      <c r="M245" s="90"/>
      <c r="N245" s="93" t="s">
        <v>3883</v>
      </c>
      <c r="O245" s="92" t="s">
        <v>3831</v>
      </c>
      <c r="P245" s="92" t="s">
        <v>3840</v>
      </c>
      <c r="Q245" s="93"/>
      <c r="R245" s="159" t="s">
        <v>3956</v>
      </c>
      <c r="S245" s="70"/>
      <c r="T245" s="93" t="s">
        <v>693</v>
      </c>
      <c r="U245" s="91" t="s">
        <v>479</v>
      </c>
      <c r="V245" s="79" t="s">
        <v>1457</v>
      </c>
      <c r="W245" s="79" t="s">
        <v>1059</v>
      </c>
      <c r="X245" s="89" t="s">
        <v>1702</v>
      </c>
      <c r="Y245" s="90"/>
      <c r="Z245" s="90" t="s">
        <v>786</v>
      </c>
      <c r="AA245" s="85" t="s">
        <v>16</v>
      </c>
      <c r="AB245" s="90" t="s">
        <v>17</v>
      </c>
      <c r="AC245" s="93">
        <v>200</v>
      </c>
      <c r="AF245" s="145">
        <v>1</v>
      </c>
      <c r="AH245" s="145">
        <v>1</v>
      </c>
      <c r="AI245" s="146" t="s">
        <v>1681</v>
      </c>
      <c r="AK245" s="88">
        <f t="shared" si="22"/>
        <v>0</v>
      </c>
      <c r="AO245" s="91" t="s">
        <v>200</v>
      </c>
    </row>
    <row r="246" spans="1:41">
      <c r="A246" s="85">
        <v>245</v>
      </c>
      <c r="C246" s="85" t="s">
        <v>1777</v>
      </c>
      <c r="D246" s="90" t="s">
        <v>475</v>
      </c>
      <c r="E246" s="85" t="s">
        <v>2319</v>
      </c>
      <c r="F246" s="85" t="s">
        <v>2320</v>
      </c>
      <c r="G246" s="85" t="s">
        <v>2</v>
      </c>
      <c r="H246" s="85" t="s">
        <v>794</v>
      </c>
      <c r="I246" s="85">
        <v>2013</v>
      </c>
      <c r="L246" s="90" t="s">
        <v>4</v>
      </c>
      <c r="M246" s="90"/>
      <c r="N246" s="93" t="s">
        <v>3884</v>
      </c>
      <c r="O246" s="92" t="s">
        <v>1689</v>
      </c>
      <c r="P246" s="92" t="s">
        <v>3849</v>
      </c>
      <c r="Q246" s="93"/>
      <c r="R246" s="159" t="s">
        <v>3957</v>
      </c>
      <c r="S246" s="70"/>
      <c r="T246" s="93" t="s">
        <v>3735</v>
      </c>
      <c r="U246" s="91" t="s">
        <v>1689</v>
      </c>
      <c r="V246" s="79" t="s">
        <v>1458</v>
      </c>
      <c r="W246" s="79" t="s">
        <v>1060</v>
      </c>
      <c r="X246" s="89" t="s">
        <v>1702</v>
      </c>
      <c r="Y246" s="90"/>
      <c r="Z246" s="90" t="s">
        <v>787</v>
      </c>
      <c r="AA246" s="85" t="s">
        <v>16</v>
      </c>
      <c r="AB246" s="90" t="s">
        <v>17</v>
      </c>
      <c r="AC246" s="93">
        <v>200</v>
      </c>
      <c r="AF246" s="145">
        <v>1</v>
      </c>
      <c r="AH246" s="145">
        <v>1</v>
      </c>
      <c r="AI246" s="146" t="s">
        <v>1681</v>
      </c>
      <c r="AK246" s="88">
        <f t="shared" si="22"/>
        <v>0</v>
      </c>
      <c r="AO246" s="91" t="s">
        <v>200</v>
      </c>
    </row>
    <row r="247" spans="1:41">
      <c r="A247" s="85">
        <v>246</v>
      </c>
      <c r="C247" s="85" t="s">
        <v>1777</v>
      </c>
      <c r="D247" s="90" t="s">
        <v>161</v>
      </c>
      <c r="E247" s="85" t="s">
        <v>2350</v>
      </c>
      <c r="F247" s="85" t="s">
        <v>2351</v>
      </c>
      <c r="G247" s="85" t="s">
        <v>2</v>
      </c>
      <c r="H247" s="85" t="s">
        <v>794</v>
      </c>
      <c r="I247" s="85">
        <v>2013</v>
      </c>
      <c r="L247" s="90" t="s">
        <v>4</v>
      </c>
      <c r="M247" s="90"/>
      <c r="N247" s="93" t="s">
        <v>3885</v>
      </c>
      <c r="O247" s="92" t="s">
        <v>3836</v>
      </c>
      <c r="P247" s="92" t="s">
        <v>3851</v>
      </c>
      <c r="Q247" s="93"/>
      <c r="R247" s="159" t="s">
        <v>3958</v>
      </c>
      <c r="S247" s="70"/>
      <c r="T247" s="93" t="s">
        <v>694</v>
      </c>
      <c r="U247" s="91" t="s">
        <v>1696</v>
      </c>
      <c r="V247" s="79" t="s">
        <v>1459</v>
      </c>
      <c r="W247" s="79" t="s">
        <v>1061</v>
      </c>
      <c r="X247" s="89" t="s">
        <v>1702</v>
      </c>
      <c r="Y247" s="90"/>
      <c r="Z247" s="90" t="s">
        <v>786</v>
      </c>
      <c r="AA247" s="85" t="s">
        <v>19</v>
      </c>
      <c r="AB247" s="90" t="s">
        <v>17</v>
      </c>
      <c r="AC247" s="93">
        <v>200</v>
      </c>
      <c r="AF247" s="145">
        <v>1</v>
      </c>
      <c r="AH247" s="145">
        <v>1</v>
      </c>
      <c r="AI247" s="146" t="s">
        <v>1681</v>
      </c>
      <c r="AK247" s="88">
        <f t="shared" si="22"/>
        <v>0</v>
      </c>
      <c r="AO247" s="91" t="s">
        <v>200</v>
      </c>
    </row>
    <row r="248" spans="1:41">
      <c r="A248" s="85">
        <v>247</v>
      </c>
      <c r="C248" s="85" t="s">
        <v>1777</v>
      </c>
      <c r="D248" s="92" t="s">
        <v>160</v>
      </c>
      <c r="E248" s="85" t="s">
        <v>2336</v>
      </c>
      <c r="F248" s="85" t="s">
        <v>2337</v>
      </c>
      <c r="G248" s="85" t="s">
        <v>2</v>
      </c>
      <c r="H248" s="85" t="s">
        <v>794</v>
      </c>
      <c r="I248" s="85">
        <v>2013</v>
      </c>
      <c r="L248" s="90" t="s">
        <v>4</v>
      </c>
      <c r="M248" s="90"/>
      <c r="N248" s="162" t="s">
        <v>3886</v>
      </c>
      <c r="O248" s="92" t="s">
        <v>3835</v>
      </c>
      <c r="P248" s="92" t="s">
        <v>3855</v>
      </c>
      <c r="Q248" s="162"/>
      <c r="R248" s="159" t="s">
        <v>3959</v>
      </c>
      <c r="S248" s="70"/>
      <c r="T248" s="162" t="s">
        <v>3736</v>
      </c>
      <c r="U248" s="91" t="s">
        <v>1692</v>
      </c>
      <c r="V248" s="79" t="s">
        <v>1460</v>
      </c>
      <c r="W248" s="79" t="s">
        <v>1062</v>
      </c>
      <c r="X248" s="89" t="s">
        <v>1702</v>
      </c>
      <c r="Y248" s="90"/>
      <c r="Z248" s="90" t="s">
        <v>786</v>
      </c>
      <c r="AA248" s="85" t="s">
        <v>19</v>
      </c>
      <c r="AB248" s="90" t="s">
        <v>17</v>
      </c>
      <c r="AC248" s="93">
        <v>200</v>
      </c>
      <c r="AF248" s="145">
        <v>1</v>
      </c>
      <c r="AH248" s="145">
        <v>1</v>
      </c>
      <c r="AI248" s="146" t="s">
        <v>1681</v>
      </c>
      <c r="AK248" s="88">
        <f t="shared" si="22"/>
        <v>0</v>
      </c>
      <c r="AO248" s="91" t="s">
        <v>200</v>
      </c>
    </row>
    <row r="249" spans="1:41">
      <c r="A249" s="85">
        <v>248</v>
      </c>
      <c r="C249" s="85" t="s">
        <v>1777</v>
      </c>
      <c r="D249" s="92" t="s">
        <v>476</v>
      </c>
      <c r="E249" s="85" t="s">
        <v>2304</v>
      </c>
      <c r="F249" s="85" t="s">
        <v>2310</v>
      </c>
      <c r="G249" s="85" t="s">
        <v>2</v>
      </c>
      <c r="H249" s="85" t="s">
        <v>794</v>
      </c>
      <c r="I249" s="85">
        <v>2013</v>
      </c>
      <c r="L249" s="90" t="s">
        <v>4</v>
      </c>
      <c r="M249" s="90"/>
      <c r="N249" s="162" t="s">
        <v>3887</v>
      </c>
      <c r="O249" s="92" t="s">
        <v>3831</v>
      </c>
      <c r="P249" s="92" t="s">
        <v>3850</v>
      </c>
      <c r="Q249" s="162"/>
      <c r="R249" s="159" t="s">
        <v>3951</v>
      </c>
      <c r="S249" s="70"/>
      <c r="T249" s="162" t="s">
        <v>3737</v>
      </c>
      <c r="U249" s="91" t="s">
        <v>479</v>
      </c>
      <c r="V249" s="79" t="s">
        <v>1461</v>
      </c>
      <c r="W249" s="79" t="s">
        <v>1063</v>
      </c>
      <c r="X249" s="89" t="s">
        <v>1702</v>
      </c>
      <c r="Y249" s="90"/>
      <c r="Z249" s="90" t="s">
        <v>787</v>
      </c>
      <c r="AA249" s="85" t="s">
        <v>19</v>
      </c>
      <c r="AB249" s="90" t="s">
        <v>17</v>
      </c>
      <c r="AC249" s="93">
        <v>200</v>
      </c>
      <c r="AF249" s="145">
        <v>1</v>
      </c>
      <c r="AH249" s="145">
        <v>1</v>
      </c>
      <c r="AI249" s="146" t="s">
        <v>1681</v>
      </c>
      <c r="AK249" s="88">
        <f t="shared" si="22"/>
        <v>0</v>
      </c>
      <c r="AO249" s="91" t="s">
        <v>200</v>
      </c>
    </row>
    <row r="250" spans="1:41">
      <c r="A250" s="85">
        <v>249</v>
      </c>
      <c r="C250" s="85" t="s">
        <v>1777</v>
      </c>
      <c r="D250" s="92" t="s">
        <v>477</v>
      </c>
      <c r="E250" s="85" t="s">
        <v>2338</v>
      </c>
      <c r="F250" s="85" t="s">
        <v>2341</v>
      </c>
      <c r="G250" s="85" t="s">
        <v>2</v>
      </c>
      <c r="H250" s="85" t="s">
        <v>794</v>
      </c>
      <c r="I250" s="85">
        <v>2013</v>
      </c>
      <c r="L250" s="90" t="s">
        <v>4</v>
      </c>
      <c r="M250" s="90"/>
      <c r="N250" s="162" t="s">
        <v>3888</v>
      </c>
      <c r="O250" s="92" t="s">
        <v>3835</v>
      </c>
      <c r="P250" s="92" t="s">
        <v>3844</v>
      </c>
      <c r="Q250" s="162"/>
      <c r="R250" s="159" t="s">
        <v>3960</v>
      </c>
      <c r="S250" s="70"/>
      <c r="T250" s="162" t="s">
        <v>695</v>
      </c>
      <c r="U250" s="91" t="s">
        <v>1692</v>
      </c>
      <c r="V250" s="79" t="s">
        <v>1462</v>
      </c>
      <c r="W250" s="79" t="s">
        <v>1064</v>
      </c>
      <c r="X250" s="89" t="s">
        <v>1702</v>
      </c>
      <c r="Y250" s="90"/>
      <c r="Z250" s="90" t="s">
        <v>786</v>
      </c>
      <c r="AA250" s="85" t="s">
        <v>19</v>
      </c>
      <c r="AB250" s="90" t="s">
        <v>17</v>
      </c>
      <c r="AC250" s="93">
        <v>200</v>
      </c>
      <c r="AF250" s="145">
        <v>1</v>
      </c>
      <c r="AH250" s="145">
        <v>1</v>
      </c>
      <c r="AI250" s="146" t="s">
        <v>1681</v>
      </c>
      <c r="AK250" s="88">
        <f t="shared" si="22"/>
        <v>0</v>
      </c>
      <c r="AO250" s="91" t="s">
        <v>200</v>
      </c>
    </row>
    <row r="251" spans="1:41">
      <c r="A251" s="85">
        <v>250</v>
      </c>
      <c r="C251" s="85" t="s">
        <v>1777</v>
      </c>
      <c r="D251" s="92" t="s">
        <v>478</v>
      </c>
      <c r="E251" s="85" t="s">
        <v>2323</v>
      </c>
      <c r="F251" s="85" t="s">
        <v>2324</v>
      </c>
      <c r="G251" s="85" t="s">
        <v>2</v>
      </c>
      <c r="H251" s="85" t="s">
        <v>794</v>
      </c>
      <c r="I251" s="85">
        <v>2013</v>
      </c>
      <c r="L251" s="90" t="s">
        <v>4</v>
      </c>
      <c r="M251" s="90"/>
      <c r="N251" s="162" t="s">
        <v>3889</v>
      </c>
      <c r="O251" s="92" t="s">
        <v>3834</v>
      </c>
      <c r="P251" s="92" t="s">
        <v>4113</v>
      </c>
      <c r="Q251" s="162"/>
      <c r="R251" s="159" t="s">
        <v>4125</v>
      </c>
      <c r="S251" s="70"/>
      <c r="T251" s="162" t="s">
        <v>696</v>
      </c>
      <c r="U251" s="91" t="s">
        <v>1690</v>
      </c>
      <c r="V251" s="79" t="s">
        <v>1463</v>
      </c>
      <c r="W251" s="79" t="s">
        <v>1065</v>
      </c>
      <c r="X251" s="89" t="s">
        <v>1702</v>
      </c>
      <c r="Y251" s="90"/>
      <c r="Z251" s="90" t="s">
        <v>787</v>
      </c>
      <c r="AA251" s="85" t="s">
        <v>19</v>
      </c>
      <c r="AB251" s="90" t="s">
        <v>17</v>
      </c>
      <c r="AC251" s="93">
        <v>200</v>
      </c>
      <c r="AF251" s="145">
        <v>1</v>
      </c>
      <c r="AH251" s="145">
        <v>1</v>
      </c>
      <c r="AI251" s="146" t="s">
        <v>1681</v>
      </c>
      <c r="AK251" s="88">
        <f t="shared" si="22"/>
        <v>0</v>
      </c>
      <c r="AO251" s="91" t="s">
        <v>200</v>
      </c>
    </row>
    <row r="252" spans="1:41">
      <c r="A252" s="85">
        <v>251</v>
      </c>
      <c r="C252" s="85" t="s">
        <v>1777</v>
      </c>
      <c r="D252" s="90" t="s">
        <v>479</v>
      </c>
      <c r="E252" s="85" t="s">
        <v>2305</v>
      </c>
      <c r="F252" s="85" t="s">
        <v>2311</v>
      </c>
      <c r="G252" s="85" t="s">
        <v>2</v>
      </c>
      <c r="H252" s="85" t="s">
        <v>794</v>
      </c>
      <c r="I252" s="85">
        <v>2013</v>
      </c>
      <c r="L252" s="90" t="s">
        <v>4</v>
      </c>
      <c r="M252" s="90"/>
      <c r="N252" s="162" t="s">
        <v>3890</v>
      </c>
      <c r="O252" s="92" t="s">
        <v>3831</v>
      </c>
      <c r="P252" s="92" t="s">
        <v>3858</v>
      </c>
      <c r="Q252" s="162"/>
      <c r="R252" s="159" t="s">
        <v>3961</v>
      </c>
      <c r="S252" s="70"/>
      <c r="T252" s="162" t="s">
        <v>697</v>
      </c>
      <c r="U252" s="91" t="s">
        <v>479</v>
      </c>
      <c r="V252" s="79" t="s">
        <v>1464</v>
      </c>
      <c r="W252" s="79" t="s">
        <v>1066</v>
      </c>
      <c r="X252" s="89" t="s">
        <v>1702</v>
      </c>
      <c r="Y252" s="90"/>
      <c r="Z252" s="90" t="s">
        <v>787</v>
      </c>
      <c r="AA252" s="85" t="s">
        <v>19</v>
      </c>
      <c r="AB252" s="90" t="s">
        <v>17</v>
      </c>
      <c r="AC252" s="93">
        <v>200</v>
      </c>
      <c r="AF252" s="145">
        <v>1</v>
      </c>
      <c r="AH252" s="145">
        <v>1</v>
      </c>
      <c r="AI252" s="146" t="s">
        <v>1681</v>
      </c>
      <c r="AK252" s="88">
        <f t="shared" ref="AK252:AK282" si="23">SUM(AL252:AN252)</f>
        <v>0</v>
      </c>
      <c r="AO252" s="91" t="s">
        <v>200</v>
      </c>
    </row>
    <row r="253" spans="1:41">
      <c r="A253" s="85">
        <v>252</v>
      </c>
      <c r="C253" s="85" t="s">
        <v>1777</v>
      </c>
      <c r="D253" s="92" t="s">
        <v>164</v>
      </c>
      <c r="E253" s="85" t="s">
        <v>2325</v>
      </c>
      <c r="F253" s="85" t="s">
        <v>2328</v>
      </c>
      <c r="G253" s="85" t="s">
        <v>2</v>
      </c>
      <c r="H253" s="85" t="s">
        <v>794</v>
      </c>
      <c r="I253" s="85">
        <v>2013</v>
      </c>
      <c r="L253" s="90" t="s">
        <v>4</v>
      </c>
      <c r="M253" s="90"/>
      <c r="N253" s="162" t="s">
        <v>3891</v>
      </c>
      <c r="O253" s="92" t="s">
        <v>3834</v>
      </c>
      <c r="P253" s="92" t="s">
        <v>4113</v>
      </c>
      <c r="Q253" s="162"/>
      <c r="R253" s="159" t="s">
        <v>4114</v>
      </c>
      <c r="S253" s="70"/>
      <c r="T253" s="162" t="s">
        <v>3738</v>
      </c>
      <c r="U253" s="91" t="s">
        <v>1690</v>
      </c>
      <c r="V253" s="79" t="s">
        <v>1465</v>
      </c>
      <c r="W253" s="79" t="s">
        <v>1067</v>
      </c>
      <c r="X253" s="89" t="s">
        <v>1702</v>
      </c>
      <c r="Y253" s="90"/>
      <c r="Z253" s="90" t="s">
        <v>787</v>
      </c>
      <c r="AA253" s="85" t="s">
        <v>19</v>
      </c>
      <c r="AB253" s="90" t="s">
        <v>17</v>
      </c>
      <c r="AC253" s="93">
        <v>200</v>
      </c>
      <c r="AF253" s="145">
        <v>1</v>
      </c>
      <c r="AH253" s="145">
        <v>1</v>
      </c>
      <c r="AI253" s="146" t="s">
        <v>1681</v>
      </c>
      <c r="AK253" s="88">
        <f t="shared" si="23"/>
        <v>0</v>
      </c>
      <c r="AO253" s="91" t="s">
        <v>200</v>
      </c>
    </row>
    <row r="254" spans="1:41">
      <c r="A254" s="85">
        <v>253</v>
      </c>
      <c r="C254" s="85" t="s">
        <v>1777</v>
      </c>
      <c r="D254" s="92" t="s">
        <v>18</v>
      </c>
      <c r="E254" s="85" t="s">
        <v>2317</v>
      </c>
      <c r="F254" s="85" t="s">
        <v>2318</v>
      </c>
      <c r="G254" s="85" t="s">
        <v>2</v>
      </c>
      <c r="H254" s="85" t="s">
        <v>794</v>
      </c>
      <c r="I254" s="85">
        <v>2013</v>
      </c>
      <c r="L254" s="90" t="s">
        <v>4</v>
      </c>
      <c r="M254" s="90"/>
      <c r="N254" s="162" t="s">
        <v>3892</v>
      </c>
      <c r="O254" s="92" t="s">
        <v>3832</v>
      </c>
      <c r="P254" s="92" t="s">
        <v>3841</v>
      </c>
      <c r="Q254" s="162"/>
      <c r="R254" s="159" t="s">
        <v>3962</v>
      </c>
      <c r="S254" s="70"/>
      <c r="T254" s="162" t="s">
        <v>698</v>
      </c>
      <c r="U254" s="91" t="s">
        <v>1687</v>
      </c>
      <c r="V254" s="79" t="s">
        <v>1466</v>
      </c>
      <c r="W254" s="79" t="s">
        <v>1068</v>
      </c>
      <c r="X254" s="89" t="s">
        <v>1702</v>
      </c>
      <c r="Y254" s="90"/>
      <c r="Z254" s="90" t="s">
        <v>787</v>
      </c>
      <c r="AA254" s="85" t="s">
        <v>19</v>
      </c>
      <c r="AB254" s="90" t="s">
        <v>17</v>
      </c>
      <c r="AC254" s="93">
        <v>200</v>
      </c>
      <c r="AF254" s="145">
        <v>1</v>
      </c>
      <c r="AH254" s="145">
        <v>1</v>
      </c>
      <c r="AI254" s="146" t="s">
        <v>1681</v>
      </c>
      <c r="AK254" s="88">
        <f t="shared" si="23"/>
        <v>0</v>
      </c>
      <c r="AO254" s="91" t="s">
        <v>200</v>
      </c>
    </row>
    <row r="255" spans="1:41">
      <c r="A255" s="85">
        <v>254</v>
      </c>
      <c r="C255" s="85" t="s">
        <v>1777</v>
      </c>
      <c r="D255" s="90" t="s">
        <v>165</v>
      </c>
      <c r="E255" s="85" t="s">
        <v>2339</v>
      </c>
      <c r="F255" s="85" t="s">
        <v>2342</v>
      </c>
      <c r="G255" s="85" t="s">
        <v>2</v>
      </c>
      <c r="H255" s="85" t="s">
        <v>794</v>
      </c>
      <c r="I255" s="85">
        <v>2013</v>
      </c>
      <c r="L255" s="90" t="s">
        <v>4</v>
      </c>
      <c r="M255" s="90"/>
      <c r="N255" s="93" t="s">
        <v>3893</v>
      </c>
      <c r="O255" s="92" t="s">
        <v>3835</v>
      </c>
      <c r="P255" s="92" t="s">
        <v>3859</v>
      </c>
      <c r="Q255" s="93"/>
      <c r="R255" s="159" t="s">
        <v>3963</v>
      </c>
      <c r="S255" s="70"/>
      <c r="T255" s="93" t="s">
        <v>3644</v>
      </c>
      <c r="U255" s="91" t="s">
        <v>1692</v>
      </c>
      <c r="V255" s="81" t="s">
        <v>1676</v>
      </c>
      <c r="W255" s="81" t="s">
        <v>1675</v>
      </c>
      <c r="X255" s="89" t="s">
        <v>1702</v>
      </c>
      <c r="Y255" s="90"/>
      <c r="Z255" s="90" t="s">
        <v>787</v>
      </c>
      <c r="AA255" s="85" t="s">
        <v>16</v>
      </c>
      <c r="AB255" s="90" t="s">
        <v>17</v>
      </c>
      <c r="AC255" s="93">
        <v>200</v>
      </c>
      <c r="AF255" s="145">
        <v>1</v>
      </c>
      <c r="AH255" s="145">
        <v>1</v>
      </c>
      <c r="AI255" s="146" t="s">
        <v>1681</v>
      </c>
      <c r="AK255" s="88">
        <f t="shared" si="23"/>
        <v>0</v>
      </c>
      <c r="AO255" s="91" t="s">
        <v>200</v>
      </c>
    </row>
    <row r="256" spans="1:41">
      <c r="A256" s="85">
        <v>255</v>
      </c>
      <c r="C256" s="85" t="s">
        <v>1777</v>
      </c>
      <c r="D256" s="92" t="s">
        <v>480</v>
      </c>
      <c r="E256" s="85" t="s">
        <v>2326</v>
      </c>
      <c r="F256" s="85" t="s">
        <v>2329</v>
      </c>
      <c r="G256" s="85" t="s">
        <v>2</v>
      </c>
      <c r="H256" s="85" t="s">
        <v>794</v>
      </c>
      <c r="I256" s="85">
        <v>2013</v>
      </c>
      <c r="L256" s="90" t="s">
        <v>4</v>
      </c>
      <c r="M256" s="90"/>
      <c r="N256" s="162" t="s">
        <v>3894</v>
      </c>
      <c r="O256" s="92" t="s">
        <v>3834</v>
      </c>
      <c r="P256" s="92" t="s">
        <v>3853</v>
      </c>
      <c r="Q256" s="162"/>
      <c r="R256" s="159" t="s">
        <v>3964</v>
      </c>
      <c r="S256" s="70"/>
      <c r="T256" s="162" t="s">
        <v>699</v>
      </c>
      <c r="U256" s="91" t="s">
        <v>1690</v>
      </c>
      <c r="V256" s="79" t="s">
        <v>1467</v>
      </c>
      <c r="W256" s="79" t="s">
        <v>1069</v>
      </c>
      <c r="X256" s="89" t="s">
        <v>1702</v>
      </c>
      <c r="Y256" s="90"/>
      <c r="Z256" s="90" t="s">
        <v>786</v>
      </c>
      <c r="AA256" s="85" t="s">
        <v>16</v>
      </c>
      <c r="AB256" s="90" t="s">
        <v>17</v>
      </c>
      <c r="AC256" s="93">
        <v>200</v>
      </c>
      <c r="AF256" s="145">
        <v>1</v>
      </c>
      <c r="AH256" s="145">
        <v>1</v>
      </c>
      <c r="AI256" s="146" t="s">
        <v>1681</v>
      </c>
      <c r="AK256" s="88">
        <f t="shared" si="23"/>
        <v>0</v>
      </c>
      <c r="AO256" s="91" t="s">
        <v>200</v>
      </c>
    </row>
    <row r="257" spans="1:41">
      <c r="A257" s="85">
        <v>256</v>
      </c>
      <c r="C257" s="85" t="s">
        <v>1777</v>
      </c>
      <c r="D257" s="90" t="s">
        <v>163</v>
      </c>
      <c r="E257" s="85" t="s">
        <v>2321</v>
      </c>
      <c r="F257" s="85" t="s">
        <v>2322</v>
      </c>
      <c r="G257" s="85" t="s">
        <v>2</v>
      </c>
      <c r="H257" s="85" t="s">
        <v>794</v>
      </c>
      <c r="I257" s="85">
        <v>2013</v>
      </c>
      <c r="L257" s="90" t="s">
        <v>4</v>
      </c>
      <c r="M257" s="90"/>
      <c r="N257" s="93" t="s">
        <v>3895</v>
      </c>
      <c r="O257" s="92" t="s">
        <v>1689</v>
      </c>
      <c r="P257" s="92" t="s">
        <v>3860</v>
      </c>
      <c r="Q257" s="93"/>
      <c r="R257" s="159" t="s">
        <v>3965</v>
      </c>
      <c r="S257" s="70"/>
      <c r="T257" s="93" t="s">
        <v>700</v>
      </c>
      <c r="U257" s="91" t="s">
        <v>1689</v>
      </c>
      <c r="V257" s="79" t="s">
        <v>1468</v>
      </c>
      <c r="W257" s="79" t="s">
        <v>1070</v>
      </c>
      <c r="X257" s="89" t="s">
        <v>1702</v>
      </c>
      <c r="Y257" s="90"/>
      <c r="Z257" s="90" t="s">
        <v>787</v>
      </c>
      <c r="AA257" s="85" t="s">
        <v>19</v>
      </c>
      <c r="AB257" s="90" t="s">
        <v>17</v>
      </c>
      <c r="AC257" s="93">
        <v>200</v>
      </c>
      <c r="AF257" s="145">
        <v>1</v>
      </c>
      <c r="AH257" s="145">
        <v>1</v>
      </c>
      <c r="AI257" s="146" t="s">
        <v>1681</v>
      </c>
      <c r="AK257" s="88">
        <f t="shared" si="23"/>
        <v>0</v>
      </c>
      <c r="AO257" s="91" t="s">
        <v>200</v>
      </c>
    </row>
    <row r="258" spans="1:41">
      <c r="A258" s="85">
        <v>257</v>
      </c>
      <c r="C258" s="85" t="s">
        <v>1777</v>
      </c>
      <c r="D258" s="92" t="s">
        <v>481</v>
      </c>
      <c r="E258" s="85" t="s">
        <v>2348</v>
      </c>
      <c r="F258" s="85" t="s">
        <v>2349</v>
      </c>
      <c r="G258" s="85" t="s">
        <v>2</v>
      </c>
      <c r="H258" s="85" t="s">
        <v>794</v>
      </c>
      <c r="I258" s="85">
        <v>2013</v>
      </c>
      <c r="L258" s="90" t="s">
        <v>4</v>
      </c>
      <c r="M258" s="90"/>
      <c r="N258" s="162" t="s">
        <v>3896</v>
      </c>
      <c r="O258" s="92" t="s">
        <v>3833</v>
      </c>
      <c r="P258" s="92" t="s">
        <v>3847</v>
      </c>
      <c r="Q258" s="162"/>
      <c r="R258" s="159" t="s">
        <v>3966</v>
      </c>
      <c r="S258" s="70"/>
      <c r="T258" s="162" t="s">
        <v>701</v>
      </c>
      <c r="U258" s="91" t="s">
        <v>1694</v>
      </c>
      <c r="V258" s="79" t="s">
        <v>1469</v>
      </c>
      <c r="W258" s="79" t="s">
        <v>1071</v>
      </c>
      <c r="X258" s="89" t="s">
        <v>1702</v>
      </c>
      <c r="Y258" s="90"/>
      <c r="Z258" s="90" t="s">
        <v>787</v>
      </c>
      <c r="AA258" s="85" t="s">
        <v>19</v>
      </c>
      <c r="AB258" s="90" t="s">
        <v>17</v>
      </c>
      <c r="AC258" s="93">
        <v>200</v>
      </c>
      <c r="AF258" s="145">
        <v>1</v>
      </c>
      <c r="AH258" s="145">
        <v>1</v>
      </c>
      <c r="AI258" s="146" t="s">
        <v>1681</v>
      </c>
      <c r="AK258" s="88">
        <f t="shared" si="23"/>
        <v>0</v>
      </c>
      <c r="AO258" s="91" t="s">
        <v>200</v>
      </c>
    </row>
    <row r="259" spans="1:41">
      <c r="A259" s="85">
        <v>258</v>
      </c>
      <c r="C259" s="85" t="s">
        <v>1777</v>
      </c>
      <c r="D259" s="92" t="s">
        <v>482</v>
      </c>
      <c r="E259" s="85" t="s">
        <v>2306</v>
      </c>
      <c r="F259" s="85" t="s">
        <v>2312</v>
      </c>
      <c r="G259" s="85" t="s">
        <v>2</v>
      </c>
      <c r="H259" s="85" t="s">
        <v>794</v>
      </c>
      <c r="I259" s="85">
        <v>2013</v>
      </c>
      <c r="L259" s="90" t="s">
        <v>4</v>
      </c>
      <c r="M259" s="90"/>
      <c r="N259" s="162" t="s">
        <v>3897</v>
      </c>
      <c r="O259" s="92" t="s">
        <v>3831</v>
      </c>
      <c r="P259" s="92" t="s">
        <v>3861</v>
      </c>
      <c r="Q259" s="162"/>
      <c r="R259" s="159" t="s">
        <v>3967</v>
      </c>
      <c r="S259" s="70"/>
      <c r="T259" s="162" t="s">
        <v>702</v>
      </c>
      <c r="U259" s="91" t="s">
        <v>479</v>
      </c>
      <c r="V259" s="79" t="s">
        <v>1470</v>
      </c>
      <c r="W259" s="79" t="s">
        <v>1072</v>
      </c>
      <c r="X259" s="89" t="s">
        <v>1702</v>
      </c>
      <c r="Y259" s="90"/>
      <c r="Z259" s="90" t="s">
        <v>786</v>
      </c>
      <c r="AA259" s="85" t="s">
        <v>19</v>
      </c>
      <c r="AB259" s="90" t="s">
        <v>17</v>
      </c>
      <c r="AC259" s="93">
        <v>200</v>
      </c>
      <c r="AF259" s="145">
        <v>1</v>
      </c>
      <c r="AH259" s="145">
        <v>1</v>
      </c>
      <c r="AI259" s="146" t="s">
        <v>1681</v>
      </c>
      <c r="AK259" s="88">
        <f t="shared" si="23"/>
        <v>0</v>
      </c>
      <c r="AO259" s="91" t="s">
        <v>200</v>
      </c>
    </row>
    <row r="260" spans="1:41">
      <c r="A260" s="85">
        <v>259</v>
      </c>
      <c r="C260" s="85" t="s">
        <v>1777</v>
      </c>
      <c r="D260" s="92" t="s">
        <v>483</v>
      </c>
      <c r="E260" s="85" t="s">
        <v>2307</v>
      </c>
      <c r="F260" s="85" t="s">
        <v>2313</v>
      </c>
      <c r="G260" s="85" t="s">
        <v>2</v>
      </c>
      <c r="H260" s="85" t="s">
        <v>794</v>
      </c>
      <c r="I260" s="85">
        <v>2013</v>
      </c>
      <c r="L260" s="90" t="s">
        <v>4</v>
      </c>
      <c r="M260" s="90"/>
      <c r="N260" s="162" t="s">
        <v>703</v>
      </c>
      <c r="O260" s="92" t="s">
        <v>3831</v>
      </c>
      <c r="P260" s="92" t="s">
        <v>3840</v>
      </c>
      <c r="Q260" s="162" t="s">
        <v>3827</v>
      </c>
      <c r="R260" s="159" t="s">
        <v>4146</v>
      </c>
      <c r="S260" s="70"/>
      <c r="T260" s="162" t="s">
        <v>703</v>
      </c>
      <c r="U260" s="91" t="s">
        <v>479</v>
      </c>
      <c r="V260" s="79" t="s">
        <v>1471</v>
      </c>
      <c r="W260" s="79" t="s">
        <v>1073</v>
      </c>
      <c r="X260" s="89" t="s">
        <v>1702</v>
      </c>
      <c r="Y260" s="90"/>
      <c r="Z260" s="90" t="s">
        <v>787</v>
      </c>
      <c r="AA260" s="85" t="s">
        <v>19</v>
      </c>
      <c r="AB260" s="90" t="s">
        <v>17</v>
      </c>
      <c r="AC260" s="93">
        <v>200</v>
      </c>
      <c r="AF260" s="145">
        <v>1</v>
      </c>
      <c r="AH260" s="145">
        <v>1</v>
      </c>
      <c r="AI260" s="146" t="s">
        <v>1681</v>
      </c>
      <c r="AK260" s="88">
        <f t="shared" si="23"/>
        <v>0</v>
      </c>
      <c r="AO260" s="91" t="s">
        <v>200</v>
      </c>
    </row>
    <row r="261" spans="1:41">
      <c r="A261" s="85">
        <v>260</v>
      </c>
      <c r="C261" s="85" t="s">
        <v>1777</v>
      </c>
      <c r="D261" s="92" t="s">
        <v>484</v>
      </c>
      <c r="E261" s="85" t="s">
        <v>2307</v>
      </c>
      <c r="F261" s="85" t="s">
        <v>2314</v>
      </c>
      <c r="G261" s="85" t="s">
        <v>2</v>
      </c>
      <c r="H261" s="85" t="s">
        <v>794</v>
      </c>
      <c r="I261" s="85">
        <v>2013</v>
      </c>
      <c r="L261" s="90" t="s">
        <v>4</v>
      </c>
      <c r="M261" s="90"/>
      <c r="N261" s="162" t="s">
        <v>703</v>
      </c>
      <c r="O261" s="92" t="s">
        <v>3831</v>
      </c>
      <c r="P261" s="92" t="s">
        <v>3840</v>
      </c>
      <c r="Q261" s="162" t="s">
        <v>3827</v>
      </c>
      <c r="R261" s="159" t="s">
        <v>4146</v>
      </c>
      <c r="S261" s="70"/>
      <c r="T261" s="162" t="s">
        <v>703</v>
      </c>
      <c r="U261" s="91" t="s">
        <v>479</v>
      </c>
      <c r="V261" s="79" t="s">
        <v>1472</v>
      </c>
      <c r="W261" s="79" t="s">
        <v>1074</v>
      </c>
      <c r="X261" s="89" t="s">
        <v>1702</v>
      </c>
      <c r="Y261" s="90"/>
      <c r="Z261" s="90" t="s">
        <v>787</v>
      </c>
      <c r="AA261" s="85" t="s">
        <v>19</v>
      </c>
      <c r="AB261" s="93" t="s">
        <v>14</v>
      </c>
      <c r="AC261" s="93">
        <v>200</v>
      </c>
      <c r="AI261" s="146"/>
      <c r="AK261" s="88">
        <f t="shared" si="23"/>
        <v>0</v>
      </c>
      <c r="AO261" s="91" t="s">
        <v>200</v>
      </c>
    </row>
    <row r="262" spans="1:41">
      <c r="A262" s="85">
        <v>261</v>
      </c>
      <c r="C262" s="85" t="s">
        <v>1777</v>
      </c>
      <c r="D262" s="92" t="s">
        <v>485</v>
      </c>
      <c r="E262" s="85" t="s">
        <v>2307</v>
      </c>
      <c r="F262" s="85" t="s">
        <v>2315</v>
      </c>
      <c r="G262" s="85" t="s">
        <v>2</v>
      </c>
      <c r="H262" s="85" t="s">
        <v>794</v>
      </c>
      <c r="I262" s="85">
        <v>2013</v>
      </c>
      <c r="L262" s="90" t="s">
        <v>4</v>
      </c>
      <c r="M262" s="90"/>
      <c r="N262" s="162" t="s">
        <v>703</v>
      </c>
      <c r="O262" s="92" t="s">
        <v>3831</v>
      </c>
      <c r="P262" s="92" t="s">
        <v>3840</v>
      </c>
      <c r="Q262" s="162" t="s">
        <v>3827</v>
      </c>
      <c r="R262" s="159" t="s">
        <v>4146</v>
      </c>
      <c r="S262" s="70"/>
      <c r="T262" s="162" t="s">
        <v>703</v>
      </c>
      <c r="U262" s="91" t="s">
        <v>479</v>
      </c>
      <c r="V262" s="79" t="s">
        <v>1473</v>
      </c>
      <c r="W262" s="79" t="s">
        <v>1075</v>
      </c>
      <c r="X262" s="89" t="s">
        <v>1702</v>
      </c>
      <c r="Y262" s="90"/>
      <c r="Z262" s="90" t="s">
        <v>787</v>
      </c>
      <c r="AA262" s="85" t="s">
        <v>19</v>
      </c>
      <c r="AB262" s="93" t="s">
        <v>14</v>
      </c>
      <c r="AC262" s="93">
        <v>200</v>
      </c>
      <c r="AI262" s="146"/>
      <c r="AK262" s="88">
        <f t="shared" si="23"/>
        <v>0</v>
      </c>
      <c r="AO262" s="91" t="s">
        <v>200</v>
      </c>
    </row>
    <row r="263" spans="1:41">
      <c r="A263" s="85">
        <v>262</v>
      </c>
      <c r="C263" s="85" t="s">
        <v>1777</v>
      </c>
      <c r="D263" s="92" t="s">
        <v>486</v>
      </c>
      <c r="E263" s="85" t="s">
        <v>2307</v>
      </c>
      <c r="F263" s="85" t="s">
        <v>2316</v>
      </c>
      <c r="G263" s="85" t="s">
        <v>2</v>
      </c>
      <c r="H263" s="85" t="s">
        <v>794</v>
      </c>
      <c r="I263" s="85">
        <v>2013</v>
      </c>
      <c r="L263" s="90" t="s">
        <v>4</v>
      </c>
      <c r="M263" s="90"/>
      <c r="N263" s="162" t="s">
        <v>703</v>
      </c>
      <c r="O263" s="92" t="s">
        <v>3831</v>
      </c>
      <c r="P263" s="92" t="s">
        <v>3840</v>
      </c>
      <c r="Q263" s="162" t="s">
        <v>3827</v>
      </c>
      <c r="R263" s="159" t="s">
        <v>4146</v>
      </c>
      <c r="S263" s="70"/>
      <c r="T263" s="162" t="s">
        <v>703</v>
      </c>
      <c r="U263" s="91" t="s">
        <v>479</v>
      </c>
      <c r="V263" s="79" t="s">
        <v>1474</v>
      </c>
      <c r="W263" s="79" t="s">
        <v>1076</v>
      </c>
      <c r="X263" s="89" t="s">
        <v>1702</v>
      </c>
      <c r="Y263" s="90"/>
      <c r="Z263" s="90" t="s">
        <v>787</v>
      </c>
      <c r="AA263" s="85" t="s">
        <v>19</v>
      </c>
      <c r="AB263" s="93" t="s">
        <v>14</v>
      </c>
      <c r="AC263" s="93">
        <v>200</v>
      </c>
      <c r="AI263" s="146"/>
      <c r="AK263" s="88">
        <f t="shared" si="23"/>
        <v>0</v>
      </c>
      <c r="AO263" s="91" t="s">
        <v>200</v>
      </c>
    </row>
    <row r="264" spans="1:41">
      <c r="A264" s="85">
        <v>263</v>
      </c>
      <c r="C264" s="85" t="s">
        <v>1777</v>
      </c>
      <c r="D264" s="92" t="s">
        <v>487</v>
      </c>
      <c r="E264" s="85" t="s">
        <v>2340</v>
      </c>
      <c r="F264" s="85" t="s">
        <v>2343</v>
      </c>
      <c r="G264" s="85" t="s">
        <v>2</v>
      </c>
      <c r="H264" s="85" t="s">
        <v>794</v>
      </c>
      <c r="I264" s="85">
        <v>2013</v>
      </c>
      <c r="L264" s="90" t="s">
        <v>4</v>
      </c>
      <c r="M264" s="90"/>
      <c r="N264" s="162" t="s">
        <v>704</v>
      </c>
      <c r="O264" s="92" t="s">
        <v>3835</v>
      </c>
      <c r="P264" s="92" t="s">
        <v>3855</v>
      </c>
      <c r="Q264" s="162"/>
      <c r="R264" s="159" t="s">
        <v>3968</v>
      </c>
      <c r="S264" s="70"/>
      <c r="T264" s="162" t="s">
        <v>704</v>
      </c>
      <c r="U264" s="91" t="s">
        <v>1692</v>
      </c>
      <c r="V264" s="79" t="s">
        <v>1475</v>
      </c>
      <c r="W264" s="79" t="s">
        <v>1077</v>
      </c>
      <c r="X264" s="89" t="s">
        <v>1702</v>
      </c>
      <c r="Y264" s="90" t="s">
        <v>184</v>
      </c>
      <c r="Z264" s="90" t="s">
        <v>166</v>
      </c>
      <c r="AA264" s="85" t="s">
        <v>19</v>
      </c>
      <c r="AB264" s="93" t="s">
        <v>17</v>
      </c>
      <c r="AC264" s="93">
        <v>200</v>
      </c>
      <c r="AF264" s="145">
        <v>1</v>
      </c>
      <c r="AH264" s="145">
        <v>1</v>
      </c>
      <c r="AI264" s="146" t="s">
        <v>1681</v>
      </c>
      <c r="AK264" s="88">
        <f t="shared" si="23"/>
        <v>0</v>
      </c>
      <c r="AO264" s="91" t="s">
        <v>200</v>
      </c>
    </row>
    <row r="265" spans="1:41">
      <c r="A265" s="85">
        <v>264</v>
      </c>
      <c r="C265" s="85" t="s">
        <v>1777</v>
      </c>
      <c r="D265" s="92" t="s">
        <v>488</v>
      </c>
      <c r="E265" s="85" t="s">
        <v>2340</v>
      </c>
      <c r="F265" s="85" t="s">
        <v>2344</v>
      </c>
      <c r="G265" s="85" t="s">
        <v>2</v>
      </c>
      <c r="H265" s="85" t="s">
        <v>794</v>
      </c>
      <c r="I265" s="85">
        <v>2013</v>
      </c>
      <c r="L265" s="90" t="s">
        <v>4</v>
      </c>
      <c r="M265" s="90"/>
      <c r="N265" s="162" t="s">
        <v>704</v>
      </c>
      <c r="O265" s="92" t="s">
        <v>3835</v>
      </c>
      <c r="P265" s="92" t="s">
        <v>3855</v>
      </c>
      <c r="Q265" s="162"/>
      <c r="R265" s="159" t="s">
        <v>3968</v>
      </c>
      <c r="S265" s="70"/>
      <c r="T265" s="162" t="s">
        <v>704</v>
      </c>
      <c r="U265" s="91" t="s">
        <v>1692</v>
      </c>
      <c r="V265" s="79" t="s">
        <v>1476</v>
      </c>
      <c r="W265" s="79" t="s">
        <v>1078</v>
      </c>
      <c r="X265" s="89" t="s">
        <v>1702</v>
      </c>
      <c r="Y265" s="90" t="s">
        <v>216</v>
      </c>
      <c r="Z265" s="90" t="s">
        <v>166</v>
      </c>
      <c r="AA265" s="85" t="s">
        <v>19</v>
      </c>
      <c r="AB265" s="93" t="s">
        <v>14</v>
      </c>
      <c r="AC265" s="93">
        <v>200</v>
      </c>
      <c r="AI265" s="146"/>
      <c r="AK265" s="88">
        <f t="shared" si="23"/>
        <v>0</v>
      </c>
      <c r="AO265" s="91" t="s">
        <v>200</v>
      </c>
    </row>
    <row r="266" spans="1:41">
      <c r="A266" s="85">
        <v>265</v>
      </c>
      <c r="C266" s="85" t="s">
        <v>1777</v>
      </c>
      <c r="D266" s="92" t="s">
        <v>489</v>
      </c>
      <c r="E266" s="85" t="s">
        <v>2340</v>
      </c>
      <c r="F266" s="85" t="s">
        <v>2345</v>
      </c>
      <c r="G266" s="85" t="s">
        <v>2</v>
      </c>
      <c r="H266" s="85" t="s">
        <v>794</v>
      </c>
      <c r="I266" s="85">
        <v>2013</v>
      </c>
      <c r="L266" s="90" t="s">
        <v>4</v>
      </c>
      <c r="M266" s="90"/>
      <c r="N266" s="162" t="s">
        <v>704</v>
      </c>
      <c r="O266" s="92" t="s">
        <v>3835</v>
      </c>
      <c r="P266" s="92" t="s">
        <v>3855</v>
      </c>
      <c r="Q266" s="162"/>
      <c r="R266" s="159" t="s">
        <v>3968</v>
      </c>
      <c r="S266" s="70"/>
      <c r="T266" s="162" t="s">
        <v>704</v>
      </c>
      <c r="U266" s="91" t="s">
        <v>1692</v>
      </c>
      <c r="V266" s="79" t="s">
        <v>1477</v>
      </c>
      <c r="W266" s="79" t="s">
        <v>1079</v>
      </c>
      <c r="X266" s="89" t="s">
        <v>1702</v>
      </c>
      <c r="Y266" s="90" t="s">
        <v>216</v>
      </c>
      <c r="Z266" s="90" t="s">
        <v>166</v>
      </c>
      <c r="AA266" s="85" t="s">
        <v>19</v>
      </c>
      <c r="AB266" s="93" t="s">
        <v>14</v>
      </c>
      <c r="AC266" s="93">
        <v>200</v>
      </c>
      <c r="AI266" s="146"/>
      <c r="AK266" s="88">
        <f t="shared" si="23"/>
        <v>0</v>
      </c>
      <c r="AO266" s="91" t="s">
        <v>200</v>
      </c>
    </row>
    <row r="267" spans="1:41">
      <c r="A267" s="85">
        <v>266</v>
      </c>
      <c r="C267" s="85" t="s">
        <v>1777</v>
      </c>
      <c r="D267" s="92" t="s">
        <v>490</v>
      </c>
      <c r="E267" s="85" t="s">
        <v>2327</v>
      </c>
      <c r="F267" s="85" t="s">
        <v>2330</v>
      </c>
      <c r="G267" s="85" t="s">
        <v>2</v>
      </c>
      <c r="H267" s="85" t="s">
        <v>794</v>
      </c>
      <c r="I267" s="85">
        <v>2013</v>
      </c>
      <c r="L267" s="90" t="s">
        <v>4</v>
      </c>
      <c r="M267" s="90"/>
      <c r="N267" s="162" t="s">
        <v>705</v>
      </c>
      <c r="O267" s="92" t="s">
        <v>3834</v>
      </c>
      <c r="P267" s="92" t="s">
        <v>3862</v>
      </c>
      <c r="Q267" s="162"/>
      <c r="R267" s="159" t="s">
        <v>3969</v>
      </c>
      <c r="S267" s="70"/>
      <c r="T267" s="162" t="s">
        <v>705</v>
      </c>
      <c r="U267" s="91" t="s">
        <v>1690</v>
      </c>
      <c r="V267" s="79" t="s">
        <v>1478</v>
      </c>
      <c r="W267" s="79" t="s">
        <v>1080</v>
      </c>
      <c r="X267" s="89" t="s">
        <v>1702</v>
      </c>
      <c r="Y267" s="90" t="s">
        <v>184</v>
      </c>
      <c r="Z267" s="90" t="s">
        <v>166</v>
      </c>
      <c r="AA267" s="85" t="s">
        <v>19</v>
      </c>
      <c r="AB267" s="93" t="s">
        <v>17</v>
      </c>
      <c r="AC267" s="93">
        <v>200</v>
      </c>
      <c r="AF267" s="145">
        <v>1</v>
      </c>
      <c r="AH267" s="145">
        <v>1</v>
      </c>
      <c r="AI267" s="146" t="s">
        <v>1681</v>
      </c>
      <c r="AK267" s="88">
        <f t="shared" si="23"/>
        <v>0</v>
      </c>
      <c r="AO267" s="91" t="s">
        <v>200</v>
      </c>
    </row>
    <row r="268" spans="1:41">
      <c r="A268" s="85">
        <v>267</v>
      </c>
      <c r="C268" s="85" t="s">
        <v>1777</v>
      </c>
      <c r="D268" s="92" t="s">
        <v>491</v>
      </c>
      <c r="E268" s="85" t="s">
        <v>2327</v>
      </c>
      <c r="F268" s="85" t="s">
        <v>2331</v>
      </c>
      <c r="G268" s="85" t="s">
        <v>2</v>
      </c>
      <c r="H268" s="85" t="s">
        <v>794</v>
      </c>
      <c r="I268" s="85">
        <v>2013</v>
      </c>
      <c r="L268" s="90" t="s">
        <v>4</v>
      </c>
      <c r="M268" s="90"/>
      <c r="N268" s="162" t="s">
        <v>705</v>
      </c>
      <c r="O268" s="92" t="s">
        <v>3834</v>
      </c>
      <c r="P268" s="92" t="s">
        <v>3862</v>
      </c>
      <c r="Q268" s="162"/>
      <c r="R268" s="159" t="s">
        <v>3969</v>
      </c>
      <c r="S268" s="70"/>
      <c r="T268" s="162" t="s">
        <v>705</v>
      </c>
      <c r="U268" s="86" t="s">
        <v>1690</v>
      </c>
      <c r="V268" s="79" t="s">
        <v>1479</v>
      </c>
      <c r="W268" s="79" t="s">
        <v>1081</v>
      </c>
      <c r="X268" s="89" t="s">
        <v>1702</v>
      </c>
      <c r="Y268" s="90" t="s">
        <v>216</v>
      </c>
      <c r="Z268" s="90" t="s">
        <v>166</v>
      </c>
      <c r="AA268" s="85" t="s">
        <v>19</v>
      </c>
      <c r="AB268" s="93" t="s">
        <v>14</v>
      </c>
      <c r="AC268" s="93">
        <v>200</v>
      </c>
      <c r="AI268" s="146"/>
      <c r="AK268" s="88">
        <f t="shared" si="23"/>
        <v>0</v>
      </c>
      <c r="AO268" s="91" t="s">
        <v>200</v>
      </c>
    </row>
    <row r="269" spans="1:41">
      <c r="A269" s="85">
        <v>268</v>
      </c>
      <c r="C269" s="85" t="s">
        <v>1777</v>
      </c>
      <c r="D269" s="90" t="s">
        <v>492</v>
      </c>
      <c r="E269" s="85" t="s">
        <v>2280</v>
      </c>
      <c r="F269" s="85" t="s">
        <v>2279</v>
      </c>
      <c r="G269" s="85" t="s">
        <v>2</v>
      </c>
      <c r="H269" s="85" t="s">
        <v>798</v>
      </c>
      <c r="I269" s="85">
        <v>2013</v>
      </c>
      <c r="L269" s="93" t="s">
        <v>5</v>
      </c>
      <c r="M269" s="93"/>
      <c r="N269" s="92" t="s">
        <v>3645</v>
      </c>
      <c r="O269" s="92" t="s">
        <v>3830</v>
      </c>
      <c r="P269" s="92" t="s">
        <v>3837</v>
      </c>
      <c r="Q269" s="92"/>
      <c r="R269" s="159" t="s">
        <v>3970</v>
      </c>
      <c r="S269" s="70"/>
      <c r="T269" s="92" t="s">
        <v>3739</v>
      </c>
      <c r="U269" s="86" t="s">
        <v>1684</v>
      </c>
      <c r="V269" s="79" t="s">
        <v>1668</v>
      </c>
      <c r="W269" s="79" t="s">
        <v>1272</v>
      </c>
      <c r="X269" s="89" t="s">
        <v>1702</v>
      </c>
      <c r="Y269" s="90" t="s">
        <v>184</v>
      </c>
      <c r="Z269" s="90" t="s">
        <v>166</v>
      </c>
      <c r="AA269" s="85" t="s">
        <v>19</v>
      </c>
      <c r="AB269" s="93" t="s">
        <v>17</v>
      </c>
      <c r="AC269" s="93">
        <v>200</v>
      </c>
      <c r="AF269" s="145">
        <v>1</v>
      </c>
      <c r="AH269" s="145">
        <v>1</v>
      </c>
      <c r="AI269" s="146" t="s">
        <v>1681</v>
      </c>
      <c r="AK269" s="88">
        <f t="shared" si="23"/>
        <v>0</v>
      </c>
      <c r="AO269" s="91" t="s">
        <v>200</v>
      </c>
    </row>
    <row r="270" spans="1:41">
      <c r="A270" s="85">
        <v>269</v>
      </c>
      <c r="C270" s="85" t="s">
        <v>1777</v>
      </c>
      <c r="D270" s="90" t="s">
        <v>493</v>
      </c>
      <c r="E270" s="85" t="s">
        <v>2281</v>
      </c>
      <c r="F270" s="85" t="s">
        <v>2287</v>
      </c>
      <c r="G270" s="85" t="s">
        <v>2</v>
      </c>
      <c r="H270" s="85" t="s">
        <v>798</v>
      </c>
      <c r="I270" s="85">
        <v>2013</v>
      </c>
      <c r="L270" s="93" t="s">
        <v>5</v>
      </c>
      <c r="M270" s="93"/>
      <c r="N270" s="92" t="s">
        <v>706</v>
      </c>
      <c r="O270" s="92" t="s">
        <v>3830</v>
      </c>
      <c r="P270" s="92" t="s">
        <v>3837</v>
      </c>
      <c r="Q270" s="92"/>
      <c r="R270" s="159" t="s">
        <v>3971</v>
      </c>
      <c r="S270" s="70"/>
      <c r="T270" s="92" t="s">
        <v>706</v>
      </c>
      <c r="U270" s="86" t="s">
        <v>1684</v>
      </c>
      <c r="V270" s="79" t="s">
        <v>1669</v>
      </c>
      <c r="W270" s="79" t="s">
        <v>1273</v>
      </c>
      <c r="X270" s="89" t="s">
        <v>1702</v>
      </c>
      <c r="Y270" s="90" t="s">
        <v>184</v>
      </c>
      <c r="Z270" s="90" t="s">
        <v>166</v>
      </c>
      <c r="AA270" s="85" t="s">
        <v>19</v>
      </c>
      <c r="AB270" s="93" t="s">
        <v>17</v>
      </c>
      <c r="AC270" s="93">
        <v>200</v>
      </c>
      <c r="AF270" s="145">
        <v>1</v>
      </c>
      <c r="AH270" s="145">
        <v>1</v>
      </c>
      <c r="AI270" s="146" t="s">
        <v>1681</v>
      </c>
      <c r="AK270" s="88">
        <f t="shared" si="23"/>
        <v>0</v>
      </c>
      <c r="AO270" s="91" t="s">
        <v>200</v>
      </c>
    </row>
    <row r="271" spans="1:41">
      <c r="A271" s="85">
        <v>270</v>
      </c>
      <c r="C271" s="85" t="s">
        <v>1777</v>
      </c>
      <c r="D271" s="90" t="s">
        <v>494</v>
      </c>
      <c r="E271" s="85" t="s">
        <v>2282</v>
      </c>
      <c r="F271" s="85" t="s">
        <v>2288</v>
      </c>
      <c r="G271" s="85" t="s">
        <v>2</v>
      </c>
      <c r="H271" s="85" t="s">
        <v>798</v>
      </c>
      <c r="I271" s="85">
        <v>2013</v>
      </c>
      <c r="L271" s="93" t="s">
        <v>5</v>
      </c>
      <c r="M271" s="93"/>
      <c r="N271" s="92" t="s">
        <v>707</v>
      </c>
      <c r="O271" s="92" t="s">
        <v>3830</v>
      </c>
      <c r="P271" s="92" t="s">
        <v>3838</v>
      </c>
      <c r="Q271" s="92"/>
      <c r="R271" s="159" t="s">
        <v>3972</v>
      </c>
      <c r="S271" s="70"/>
      <c r="T271" s="92" t="s">
        <v>707</v>
      </c>
      <c r="U271" s="86" t="s">
        <v>1684</v>
      </c>
      <c r="V271" s="79" t="s">
        <v>1480</v>
      </c>
      <c r="W271" s="79" t="s">
        <v>1082</v>
      </c>
      <c r="X271" s="89" t="s">
        <v>1702</v>
      </c>
      <c r="Y271" s="90" t="s">
        <v>184</v>
      </c>
      <c r="Z271" s="90" t="s">
        <v>166</v>
      </c>
      <c r="AA271" s="85" t="s">
        <v>19</v>
      </c>
      <c r="AB271" s="93" t="s">
        <v>17</v>
      </c>
      <c r="AC271" s="93">
        <v>200</v>
      </c>
      <c r="AF271" s="145">
        <v>1</v>
      </c>
      <c r="AH271" s="145">
        <v>1</v>
      </c>
      <c r="AI271" s="146" t="s">
        <v>1681</v>
      </c>
      <c r="AK271" s="88">
        <f t="shared" si="23"/>
        <v>0</v>
      </c>
      <c r="AO271" s="91" t="s">
        <v>200</v>
      </c>
    </row>
    <row r="272" spans="1:41" s="69" customFormat="1">
      <c r="A272" s="69">
        <v>271</v>
      </c>
      <c r="C272" s="69" t="s">
        <v>1851</v>
      </c>
      <c r="D272" s="68" t="s">
        <v>495</v>
      </c>
      <c r="E272" s="69" t="s">
        <v>2283</v>
      </c>
      <c r="F272" s="69" t="s">
        <v>2289</v>
      </c>
      <c r="G272" s="69" t="s">
        <v>2</v>
      </c>
      <c r="H272" s="69" t="s">
        <v>798</v>
      </c>
      <c r="I272" s="69">
        <v>2013</v>
      </c>
      <c r="L272" s="68" t="s">
        <v>5</v>
      </c>
      <c r="M272" s="68"/>
      <c r="N272" s="70" t="s">
        <v>3646</v>
      </c>
      <c r="O272" s="70" t="s">
        <v>3830</v>
      </c>
      <c r="P272" s="70" t="s">
        <v>3838</v>
      </c>
      <c r="Q272" s="70"/>
      <c r="R272" s="175" t="s">
        <v>3973</v>
      </c>
      <c r="S272" s="70"/>
      <c r="T272" s="70" t="s">
        <v>3740</v>
      </c>
      <c r="U272" s="71" t="s">
        <v>1684</v>
      </c>
      <c r="V272" s="80" t="s">
        <v>1305</v>
      </c>
      <c r="W272" s="80" t="s">
        <v>1274</v>
      </c>
      <c r="X272" s="70" t="s">
        <v>1702</v>
      </c>
      <c r="Y272" s="68" t="s">
        <v>184</v>
      </c>
      <c r="Z272" s="68" t="s">
        <v>166</v>
      </c>
      <c r="AA272" s="69" t="s">
        <v>19</v>
      </c>
      <c r="AB272" s="68" t="s">
        <v>17</v>
      </c>
      <c r="AC272" s="68">
        <v>200</v>
      </c>
      <c r="AD272" s="147"/>
      <c r="AE272" s="147"/>
      <c r="AF272" s="147">
        <v>1</v>
      </c>
      <c r="AG272" s="147"/>
      <c r="AH272" s="147">
        <v>1</v>
      </c>
      <c r="AI272" s="148" t="s">
        <v>1681</v>
      </c>
      <c r="AJ272" s="147"/>
      <c r="AK272" s="72">
        <f t="shared" si="23"/>
        <v>0</v>
      </c>
      <c r="AL272" s="72"/>
      <c r="AM272" s="72"/>
      <c r="AN272" s="72"/>
      <c r="AO272" s="74" t="s">
        <v>200</v>
      </c>
    </row>
    <row r="273" spans="1:41">
      <c r="A273" s="85">
        <v>272</v>
      </c>
      <c r="C273" s="85" t="s">
        <v>1777</v>
      </c>
      <c r="D273" s="90" t="s">
        <v>496</v>
      </c>
      <c r="E273" s="85" t="s">
        <v>2284</v>
      </c>
      <c r="F273" s="85" t="s">
        <v>2290</v>
      </c>
      <c r="G273" s="85" t="s">
        <v>2</v>
      </c>
      <c r="H273" s="85" t="s">
        <v>798</v>
      </c>
      <c r="I273" s="85">
        <v>2013</v>
      </c>
      <c r="L273" s="93" t="s">
        <v>5</v>
      </c>
      <c r="M273" s="93"/>
      <c r="N273" s="92" t="s">
        <v>3647</v>
      </c>
      <c r="O273" s="92" t="s">
        <v>3830</v>
      </c>
      <c r="P273" s="92" t="s">
        <v>3838</v>
      </c>
      <c r="Q273" s="92"/>
      <c r="R273" s="159" t="s">
        <v>3974</v>
      </c>
      <c r="S273" s="70"/>
      <c r="T273" s="92" t="s">
        <v>3741</v>
      </c>
      <c r="U273" s="86" t="s">
        <v>1684</v>
      </c>
      <c r="V273" s="79" t="s">
        <v>1670</v>
      </c>
      <c r="W273" s="79" t="s">
        <v>1275</v>
      </c>
      <c r="X273" s="89" t="s">
        <v>1702</v>
      </c>
      <c r="Y273" s="90" t="s">
        <v>184</v>
      </c>
      <c r="Z273" s="90" t="s">
        <v>166</v>
      </c>
      <c r="AA273" s="85" t="s">
        <v>19</v>
      </c>
      <c r="AB273" s="93" t="s">
        <v>17</v>
      </c>
      <c r="AC273" s="93">
        <v>200</v>
      </c>
      <c r="AF273" s="145">
        <v>1</v>
      </c>
      <c r="AH273" s="145">
        <v>1</v>
      </c>
      <c r="AI273" s="146" t="s">
        <v>1681</v>
      </c>
      <c r="AK273" s="88">
        <f>SUM(AL273:AN273)</f>
        <v>0</v>
      </c>
      <c r="AO273" s="91" t="s">
        <v>200</v>
      </c>
    </row>
    <row r="274" spans="1:41">
      <c r="A274" s="85">
        <v>273</v>
      </c>
      <c r="C274" s="85" t="s">
        <v>1777</v>
      </c>
      <c r="D274" s="92" t="s">
        <v>497</v>
      </c>
      <c r="E274" s="85" t="s">
        <v>2285</v>
      </c>
      <c r="F274" s="85" t="s">
        <v>2291</v>
      </c>
      <c r="G274" s="85" t="s">
        <v>2</v>
      </c>
      <c r="H274" s="85" t="s">
        <v>798</v>
      </c>
      <c r="I274" s="85">
        <v>2013</v>
      </c>
      <c r="L274" s="93" t="s">
        <v>5</v>
      </c>
      <c r="M274" s="93"/>
      <c r="N274" s="92" t="s">
        <v>3648</v>
      </c>
      <c r="O274" s="92" t="s">
        <v>3830</v>
      </c>
      <c r="P274" s="92" t="s">
        <v>3837</v>
      </c>
      <c r="Q274" s="92"/>
      <c r="R274" s="159" t="s">
        <v>3975</v>
      </c>
      <c r="S274" s="70"/>
      <c r="T274" s="92" t="s">
        <v>3742</v>
      </c>
      <c r="U274" s="86" t="s">
        <v>1684</v>
      </c>
      <c r="V274" s="79" t="s">
        <v>1671</v>
      </c>
      <c r="W274" s="79" t="s">
        <v>1276</v>
      </c>
      <c r="X274" s="89" t="s">
        <v>1702</v>
      </c>
      <c r="Y274" s="90" t="s">
        <v>184</v>
      </c>
      <c r="Z274" s="90" t="s">
        <v>166</v>
      </c>
      <c r="AA274" s="85" t="s">
        <v>19</v>
      </c>
      <c r="AB274" s="93" t="s">
        <v>17</v>
      </c>
      <c r="AC274" s="93">
        <v>200</v>
      </c>
      <c r="AF274" s="145">
        <v>1</v>
      </c>
      <c r="AH274" s="145">
        <v>1</v>
      </c>
      <c r="AI274" s="146" t="s">
        <v>1681</v>
      </c>
      <c r="AK274" s="88">
        <f t="shared" si="23"/>
        <v>0</v>
      </c>
      <c r="AO274" s="91" t="s">
        <v>200</v>
      </c>
    </row>
    <row r="275" spans="1:41">
      <c r="A275" s="85">
        <v>274</v>
      </c>
      <c r="C275" s="85" t="s">
        <v>1777</v>
      </c>
      <c r="D275" s="92" t="s">
        <v>498</v>
      </c>
      <c r="E275" s="85" t="s">
        <v>2300</v>
      </c>
      <c r="F275" s="85" t="s">
        <v>2301</v>
      </c>
      <c r="G275" s="85" t="s">
        <v>2</v>
      </c>
      <c r="H275" s="85" t="s">
        <v>798</v>
      </c>
      <c r="I275" s="85">
        <v>2013</v>
      </c>
      <c r="L275" s="93" t="s">
        <v>5</v>
      </c>
      <c r="M275" s="93"/>
      <c r="N275" s="92" t="s">
        <v>3649</v>
      </c>
      <c r="O275" s="92" t="s">
        <v>3831</v>
      </c>
      <c r="P275" s="92" t="s">
        <v>3840</v>
      </c>
      <c r="Q275" s="92"/>
      <c r="R275" s="159" t="s">
        <v>3976</v>
      </c>
      <c r="S275" s="70"/>
      <c r="T275" s="92" t="s">
        <v>3743</v>
      </c>
      <c r="U275" s="86" t="s">
        <v>479</v>
      </c>
      <c r="V275" s="79" t="s">
        <v>1672</v>
      </c>
      <c r="W275" s="79" t="s">
        <v>1277</v>
      </c>
      <c r="X275" s="89" t="s">
        <v>1702</v>
      </c>
      <c r="Y275" s="90" t="s">
        <v>184</v>
      </c>
      <c r="Z275" s="90" t="s">
        <v>166</v>
      </c>
      <c r="AA275" s="85" t="s">
        <v>19</v>
      </c>
      <c r="AB275" s="93" t="s">
        <v>17</v>
      </c>
      <c r="AC275" s="93">
        <v>200</v>
      </c>
      <c r="AF275" s="145">
        <v>1</v>
      </c>
      <c r="AH275" s="145">
        <v>1</v>
      </c>
      <c r="AI275" s="146" t="s">
        <v>1681</v>
      </c>
      <c r="AK275" s="88">
        <f t="shared" si="23"/>
        <v>0</v>
      </c>
      <c r="AO275" s="91" t="s">
        <v>200</v>
      </c>
    </row>
    <row r="276" spans="1:41" s="69" customFormat="1">
      <c r="A276" s="69">
        <v>275</v>
      </c>
      <c r="C276" s="69" t="s">
        <v>1851</v>
      </c>
      <c r="D276" s="70" t="s">
        <v>499</v>
      </c>
      <c r="E276" s="69" t="s">
        <v>2286</v>
      </c>
      <c r="F276" s="69" t="s">
        <v>2292</v>
      </c>
      <c r="G276" s="69" t="s">
        <v>2</v>
      </c>
      <c r="H276" s="69" t="s">
        <v>178</v>
      </c>
      <c r="I276" s="69">
        <v>2013</v>
      </c>
      <c r="L276" s="68" t="s">
        <v>5</v>
      </c>
      <c r="M276" s="68"/>
      <c r="N276" s="178" t="s">
        <v>708</v>
      </c>
      <c r="O276" s="70" t="s">
        <v>3830</v>
      </c>
      <c r="P276" s="70" t="s">
        <v>3838</v>
      </c>
      <c r="Q276" s="178"/>
      <c r="R276" s="175" t="s">
        <v>3977</v>
      </c>
      <c r="S276" s="70"/>
      <c r="T276" s="178"/>
      <c r="U276" s="71" t="s">
        <v>1684</v>
      </c>
      <c r="V276" s="80" t="s">
        <v>1481</v>
      </c>
      <c r="W276" s="80" t="s">
        <v>1083</v>
      </c>
      <c r="X276" s="70" t="s">
        <v>1702</v>
      </c>
      <c r="Y276" s="68" t="s">
        <v>767</v>
      </c>
      <c r="Z276" s="68" t="s">
        <v>186</v>
      </c>
      <c r="AA276" s="69" t="s">
        <v>19</v>
      </c>
      <c r="AB276" s="68" t="s">
        <v>17</v>
      </c>
      <c r="AC276" s="68" t="s">
        <v>153</v>
      </c>
      <c r="AD276" s="147"/>
      <c r="AE276" s="147"/>
      <c r="AF276" s="147">
        <v>1</v>
      </c>
      <c r="AG276" s="147"/>
      <c r="AH276" s="147">
        <v>1</v>
      </c>
      <c r="AI276" s="148" t="s">
        <v>1681</v>
      </c>
      <c r="AJ276" s="147"/>
      <c r="AK276" s="72">
        <f t="shared" si="23"/>
        <v>0</v>
      </c>
      <c r="AL276" s="72"/>
      <c r="AM276" s="72"/>
      <c r="AN276" s="72"/>
      <c r="AO276" s="74" t="s">
        <v>200</v>
      </c>
    </row>
    <row r="277" spans="1:41" s="69" customFormat="1">
      <c r="A277" s="69">
        <v>276</v>
      </c>
      <c r="C277" s="69" t="s">
        <v>1851</v>
      </c>
      <c r="D277" s="70" t="s">
        <v>500</v>
      </c>
      <c r="E277" s="69" t="s">
        <v>2286</v>
      </c>
      <c r="F277" s="69" t="s">
        <v>2293</v>
      </c>
      <c r="G277" s="69" t="s">
        <v>2</v>
      </c>
      <c r="H277" s="69" t="s">
        <v>167</v>
      </c>
      <c r="I277" s="69">
        <v>2013</v>
      </c>
      <c r="L277" s="68" t="s">
        <v>5</v>
      </c>
      <c r="M277" s="68"/>
      <c r="N277" s="178" t="s">
        <v>708</v>
      </c>
      <c r="O277" s="70" t="s">
        <v>3830</v>
      </c>
      <c r="P277" s="70" t="s">
        <v>3838</v>
      </c>
      <c r="Q277" s="178"/>
      <c r="R277" s="175" t="s">
        <v>3977</v>
      </c>
      <c r="S277" s="70"/>
      <c r="T277" s="178"/>
      <c r="U277" s="71" t="s">
        <v>1684</v>
      </c>
      <c r="V277" s="80" t="s">
        <v>1482</v>
      </c>
      <c r="W277" s="80" t="s">
        <v>1084</v>
      </c>
      <c r="X277" s="70" t="s">
        <v>1702</v>
      </c>
      <c r="Y277" s="68" t="s">
        <v>183</v>
      </c>
      <c r="Z277" s="68" t="s">
        <v>186</v>
      </c>
      <c r="AA277" s="69" t="s">
        <v>19</v>
      </c>
      <c r="AB277" s="68" t="s">
        <v>17</v>
      </c>
      <c r="AC277" s="68" t="s">
        <v>153</v>
      </c>
      <c r="AD277" s="147"/>
      <c r="AE277" s="147"/>
      <c r="AF277" s="147"/>
      <c r="AG277" s="147"/>
      <c r="AH277" s="147"/>
      <c r="AI277" s="148"/>
      <c r="AJ277" s="147"/>
      <c r="AK277" s="72">
        <f t="shared" si="23"/>
        <v>0</v>
      </c>
      <c r="AL277" s="72"/>
      <c r="AM277" s="72"/>
      <c r="AN277" s="72"/>
      <c r="AO277" s="74" t="s">
        <v>200</v>
      </c>
    </row>
    <row r="278" spans="1:41" s="69" customFormat="1">
      <c r="A278" s="69">
        <v>277</v>
      </c>
      <c r="C278" s="69" t="s">
        <v>1851</v>
      </c>
      <c r="D278" s="70" t="s">
        <v>501</v>
      </c>
      <c r="E278" s="69" t="s">
        <v>2286</v>
      </c>
      <c r="F278" s="69" t="s">
        <v>2294</v>
      </c>
      <c r="G278" s="69" t="s">
        <v>2</v>
      </c>
      <c r="H278" s="69" t="s">
        <v>167</v>
      </c>
      <c r="I278" s="69">
        <v>2013</v>
      </c>
      <c r="L278" s="68" t="s">
        <v>5</v>
      </c>
      <c r="M278" s="68"/>
      <c r="N278" s="178" t="s">
        <v>708</v>
      </c>
      <c r="O278" s="70" t="s">
        <v>3830</v>
      </c>
      <c r="P278" s="70" t="s">
        <v>3838</v>
      </c>
      <c r="Q278" s="178"/>
      <c r="R278" s="175" t="s">
        <v>3977</v>
      </c>
      <c r="S278" s="70"/>
      <c r="T278" s="178"/>
      <c r="U278" s="71" t="s">
        <v>1684</v>
      </c>
      <c r="V278" s="80" t="s">
        <v>1483</v>
      </c>
      <c r="W278" s="80" t="s">
        <v>1085</v>
      </c>
      <c r="X278" s="70" t="s">
        <v>1702</v>
      </c>
      <c r="Y278" s="68" t="s">
        <v>183</v>
      </c>
      <c r="Z278" s="68" t="s">
        <v>186</v>
      </c>
      <c r="AA278" s="69" t="s">
        <v>19</v>
      </c>
      <c r="AB278" s="68" t="s">
        <v>17</v>
      </c>
      <c r="AC278" s="68" t="s">
        <v>153</v>
      </c>
      <c r="AD278" s="147"/>
      <c r="AE278" s="147"/>
      <c r="AF278" s="147"/>
      <c r="AG278" s="147"/>
      <c r="AH278" s="147"/>
      <c r="AI278" s="148"/>
      <c r="AJ278" s="147"/>
      <c r="AK278" s="72">
        <f t="shared" si="23"/>
        <v>0</v>
      </c>
      <c r="AL278" s="72"/>
      <c r="AM278" s="72"/>
      <c r="AN278" s="72"/>
      <c r="AO278" s="74" t="s">
        <v>200</v>
      </c>
    </row>
    <row r="279" spans="1:41" s="69" customFormat="1">
      <c r="A279" s="69">
        <v>278</v>
      </c>
      <c r="C279" s="69" t="s">
        <v>1851</v>
      </c>
      <c r="D279" s="70" t="s">
        <v>502</v>
      </c>
      <c r="E279" s="69" t="s">
        <v>2286</v>
      </c>
      <c r="F279" s="69" t="s">
        <v>2354</v>
      </c>
      <c r="G279" s="69" t="s">
        <v>2</v>
      </c>
      <c r="H279" s="69" t="s">
        <v>167</v>
      </c>
      <c r="I279" s="69">
        <v>2013</v>
      </c>
      <c r="L279" s="68" t="s">
        <v>5</v>
      </c>
      <c r="M279" s="68"/>
      <c r="N279" s="178" t="s">
        <v>708</v>
      </c>
      <c r="O279" s="70" t="s">
        <v>3830</v>
      </c>
      <c r="P279" s="70" t="s">
        <v>3838</v>
      </c>
      <c r="Q279" s="178"/>
      <c r="R279" s="175" t="s">
        <v>3977</v>
      </c>
      <c r="S279" s="70"/>
      <c r="T279" s="178"/>
      <c r="U279" s="71" t="s">
        <v>1684</v>
      </c>
      <c r="V279" s="80" t="s">
        <v>1484</v>
      </c>
      <c r="W279" s="80" t="s">
        <v>1086</v>
      </c>
      <c r="X279" s="70" t="s">
        <v>1702</v>
      </c>
      <c r="Y279" s="68" t="s">
        <v>183</v>
      </c>
      <c r="Z279" s="68" t="s">
        <v>186</v>
      </c>
      <c r="AA279" s="69" t="s">
        <v>19</v>
      </c>
      <c r="AB279" s="68" t="s">
        <v>17</v>
      </c>
      <c r="AC279" s="68" t="s">
        <v>153</v>
      </c>
      <c r="AD279" s="147"/>
      <c r="AE279" s="147"/>
      <c r="AF279" s="147"/>
      <c r="AG279" s="147"/>
      <c r="AH279" s="147"/>
      <c r="AI279" s="148"/>
      <c r="AJ279" s="147"/>
      <c r="AK279" s="72">
        <f t="shared" si="23"/>
        <v>0</v>
      </c>
      <c r="AL279" s="72"/>
      <c r="AM279" s="72"/>
      <c r="AN279" s="72"/>
      <c r="AO279" s="74" t="s">
        <v>200</v>
      </c>
    </row>
    <row r="280" spans="1:41" s="69" customFormat="1">
      <c r="A280" s="69">
        <v>279</v>
      </c>
      <c r="C280" s="69" t="s">
        <v>1851</v>
      </c>
      <c r="D280" s="70" t="s">
        <v>503</v>
      </c>
      <c r="E280" s="69" t="s">
        <v>2286</v>
      </c>
      <c r="F280" s="69" t="s">
        <v>2355</v>
      </c>
      <c r="G280" s="69" t="s">
        <v>2</v>
      </c>
      <c r="H280" s="69" t="s">
        <v>167</v>
      </c>
      <c r="I280" s="69">
        <v>2013</v>
      </c>
      <c r="L280" s="68" t="s">
        <v>5</v>
      </c>
      <c r="M280" s="68"/>
      <c r="N280" s="178" t="s">
        <v>708</v>
      </c>
      <c r="O280" s="70" t="s">
        <v>3830</v>
      </c>
      <c r="P280" s="70" t="s">
        <v>3838</v>
      </c>
      <c r="Q280" s="178"/>
      <c r="R280" s="175" t="s">
        <v>3977</v>
      </c>
      <c r="S280" s="70"/>
      <c r="T280" s="178"/>
      <c r="U280" s="71" t="s">
        <v>1684</v>
      </c>
      <c r="V280" s="80" t="s">
        <v>1485</v>
      </c>
      <c r="W280" s="80" t="s">
        <v>1087</v>
      </c>
      <c r="X280" s="70" t="s">
        <v>1702</v>
      </c>
      <c r="Y280" s="68" t="s">
        <v>183</v>
      </c>
      <c r="Z280" s="68" t="s">
        <v>186</v>
      </c>
      <c r="AA280" s="69" t="s">
        <v>19</v>
      </c>
      <c r="AB280" s="68" t="s">
        <v>17</v>
      </c>
      <c r="AC280" s="68" t="s">
        <v>153</v>
      </c>
      <c r="AD280" s="147"/>
      <c r="AE280" s="147"/>
      <c r="AF280" s="147"/>
      <c r="AG280" s="147"/>
      <c r="AH280" s="147"/>
      <c r="AI280" s="148"/>
      <c r="AJ280" s="147"/>
      <c r="AK280" s="72">
        <f>SUM(AL280:AN280)</f>
        <v>0</v>
      </c>
      <c r="AL280" s="72"/>
      <c r="AM280" s="72"/>
      <c r="AN280" s="72"/>
      <c r="AO280" s="74" t="s">
        <v>200</v>
      </c>
    </row>
    <row r="281" spans="1:41" s="69" customFormat="1">
      <c r="A281" s="69">
        <v>280</v>
      </c>
      <c r="C281" s="69" t="s">
        <v>1851</v>
      </c>
      <c r="D281" s="70" t="s">
        <v>504</v>
      </c>
      <c r="E281" s="69" t="s">
        <v>2430</v>
      </c>
      <c r="F281" s="69" t="s">
        <v>2431</v>
      </c>
      <c r="G281" s="69" t="s">
        <v>2</v>
      </c>
      <c r="H281" s="69" t="s">
        <v>167</v>
      </c>
      <c r="I281" s="69">
        <v>2014</v>
      </c>
      <c r="L281" s="68" t="s">
        <v>5</v>
      </c>
      <c r="M281" s="68"/>
      <c r="N281" s="178" t="s">
        <v>3803</v>
      </c>
      <c r="O281" s="70" t="s">
        <v>1689</v>
      </c>
      <c r="P281" s="70" t="s">
        <v>3863</v>
      </c>
      <c r="Q281" s="178"/>
      <c r="R281" s="175" t="s">
        <v>3978</v>
      </c>
      <c r="S281" s="70"/>
      <c r="T281" s="178"/>
      <c r="U281" s="71" t="s">
        <v>1689</v>
      </c>
      <c r="V281" s="80" t="s">
        <v>1486</v>
      </c>
      <c r="W281" s="80" t="s">
        <v>1088</v>
      </c>
      <c r="X281" s="70" t="s">
        <v>1702</v>
      </c>
      <c r="Y281" s="68" t="s">
        <v>183</v>
      </c>
      <c r="Z281" s="68" t="s">
        <v>186</v>
      </c>
      <c r="AA281" s="69" t="s">
        <v>19</v>
      </c>
      <c r="AB281" s="68" t="s">
        <v>17</v>
      </c>
      <c r="AC281" s="68" t="s">
        <v>153</v>
      </c>
      <c r="AD281" s="147"/>
      <c r="AE281" s="147"/>
      <c r="AF281" s="147">
        <v>1</v>
      </c>
      <c r="AG281" s="147"/>
      <c r="AH281" s="147">
        <v>1</v>
      </c>
      <c r="AI281" s="148" t="s">
        <v>1681</v>
      </c>
      <c r="AJ281" s="147"/>
      <c r="AK281" s="72">
        <f>SUM(AL281:AN281)</f>
        <v>0</v>
      </c>
      <c r="AL281" s="72"/>
      <c r="AM281" s="72"/>
      <c r="AN281" s="72"/>
      <c r="AO281" s="74" t="s">
        <v>200</v>
      </c>
    </row>
    <row r="282" spans="1:41" s="69" customFormat="1">
      <c r="A282" s="69">
        <v>281</v>
      </c>
      <c r="C282" s="69" t="s">
        <v>1851</v>
      </c>
      <c r="D282" s="70" t="s">
        <v>505</v>
      </c>
      <c r="E282" s="69" t="s">
        <v>2430</v>
      </c>
      <c r="F282" s="69" t="s">
        <v>2432</v>
      </c>
      <c r="G282" s="69" t="s">
        <v>2</v>
      </c>
      <c r="H282" s="69" t="s">
        <v>167</v>
      </c>
      <c r="I282" s="69">
        <v>2014</v>
      </c>
      <c r="L282" s="68" t="s">
        <v>5</v>
      </c>
      <c r="M282" s="68"/>
      <c r="N282" s="178" t="s">
        <v>3803</v>
      </c>
      <c r="O282" s="70" t="s">
        <v>1689</v>
      </c>
      <c r="P282" s="70" t="s">
        <v>3863</v>
      </c>
      <c r="Q282" s="178"/>
      <c r="R282" s="175" t="s">
        <v>3978</v>
      </c>
      <c r="S282" s="70"/>
      <c r="T282" s="178"/>
      <c r="U282" s="71" t="s">
        <v>1689</v>
      </c>
      <c r="V282" s="80" t="s">
        <v>1487</v>
      </c>
      <c r="W282" s="80" t="s">
        <v>1089</v>
      </c>
      <c r="X282" s="70" t="s">
        <v>1702</v>
      </c>
      <c r="Y282" s="68" t="s">
        <v>183</v>
      </c>
      <c r="Z282" s="68" t="s">
        <v>186</v>
      </c>
      <c r="AA282" s="69" t="s">
        <v>19</v>
      </c>
      <c r="AB282" s="68" t="s">
        <v>14</v>
      </c>
      <c r="AC282" s="68" t="s">
        <v>153</v>
      </c>
      <c r="AD282" s="147"/>
      <c r="AE282" s="147"/>
      <c r="AF282" s="147"/>
      <c r="AG282" s="147"/>
      <c r="AH282" s="147"/>
      <c r="AI282" s="148"/>
      <c r="AJ282" s="147"/>
      <c r="AK282" s="72">
        <f t="shared" si="23"/>
        <v>0</v>
      </c>
      <c r="AL282" s="72"/>
      <c r="AM282" s="72"/>
      <c r="AN282" s="72"/>
      <c r="AO282" s="74" t="s">
        <v>200</v>
      </c>
    </row>
    <row r="283" spans="1:41" s="69" customFormat="1">
      <c r="A283" s="69">
        <v>282</v>
      </c>
      <c r="C283" s="69" t="s">
        <v>1851</v>
      </c>
      <c r="D283" s="70" t="s">
        <v>506</v>
      </c>
      <c r="E283" s="69" t="s">
        <v>2430</v>
      </c>
      <c r="F283" s="69" t="s">
        <v>2433</v>
      </c>
      <c r="G283" s="69" t="s">
        <v>181</v>
      </c>
      <c r="H283" s="69" t="s">
        <v>167</v>
      </c>
      <c r="I283" s="69">
        <v>2014</v>
      </c>
      <c r="L283" s="68" t="s">
        <v>5</v>
      </c>
      <c r="M283" s="68"/>
      <c r="N283" s="178" t="s">
        <v>3803</v>
      </c>
      <c r="O283" s="70" t="s">
        <v>1689</v>
      </c>
      <c r="P283" s="70" t="s">
        <v>3863</v>
      </c>
      <c r="Q283" s="178"/>
      <c r="R283" s="175" t="s">
        <v>3978</v>
      </c>
      <c r="S283" s="70"/>
      <c r="T283" s="178"/>
      <c r="U283" s="74" t="s">
        <v>1689</v>
      </c>
      <c r="V283" s="80" t="s">
        <v>1488</v>
      </c>
      <c r="W283" s="80" t="s">
        <v>1090</v>
      </c>
      <c r="X283" s="70" t="s">
        <v>1702</v>
      </c>
      <c r="Y283" s="68" t="s">
        <v>183</v>
      </c>
      <c r="Z283" s="68" t="s">
        <v>186</v>
      </c>
      <c r="AA283" s="69" t="s">
        <v>7</v>
      </c>
      <c r="AB283" s="68" t="s">
        <v>14</v>
      </c>
      <c r="AC283" s="68" t="s">
        <v>153</v>
      </c>
      <c r="AD283" s="147"/>
      <c r="AE283" s="147"/>
      <c r="AF283" s="147"/>
      <c r="AG283" s="147"/>
      <c r="AH283" s="147"/>
      <c r="AI283" s="148"/>
      <c r="AJ283" s="147"/>
      <c r="AK283" s="72">
        <f t="shared" ref="AK283:AK291" si="24">SUM(AL283:AN283)</f>
        <v>75000</v>
      </c>
      <c r="AL283" s="72">
        <v>37500</v>
      </c>
      <c r="AM283" s="72">
        <v>11250</v>
      </c>
      <c r="AN283" s="72">
        <v>26250</v>
      </c>
      <c r="AO283" s="74" t="s">
        <v>200</v>
      </c>
    </row>
    <row r="284" spans="1:41" s="69" customFormat="1">
      <c r="A284" s="69">
        <v>283</v>
      </c>
      <c r="C284" s="69" t="s">
        <v>1851</v>
      </c>
      <c r="D284" s="70" t="s">
        <v>507</v>
      </c>
      <c r="E284" s="69" t="s">
        <v>2430</v>
      </c>
      <c r="F284" s="69" t="s">
        <v>2434</v>
      </c>
      <c r="G284" s="69" t="s">
        <v>181</v>
      </c>
      <c r="H284" s="69" t="s">
        <v>167</v>
      </c>
      <c r="I284" s="69">
        <v>2014</v>
      </c>
      <c r="L284" s="68" t="s">
        <v>5</v>
      </c>
      <c r="M284" s="68"/>
      <c r="N284" s="178" t="s">
        <v>3803</v>
      </c>
      <c r="O284" s="70" t="s">
        <v>1689</v>
      </c>
      <c r="P284" s="70" t="s">
        <v>3863</v>
      </c>
      <c r="Q284" s="178"/>
      <c r="R284" s="175" t="s">
        <v>3978</v>
      </c>
      <c r="S284" s="70"/>
      <c r="T284" s="178"/>
      <c r="U284" s="74" t="s">
        <v>1689</v>
      </c>
      <c r="V284" s="80" t="s">
        <v>1489</v>
      </c>
      <c r="W284" s="80" t="s">
        <v>1091</v>
      </c>
      <c r="X284" s="70" t="s">
        <v>1702</v>
      </c>
      <c r="Y284" s="68" t="s">
        <v>183</v>
      </c>
      <c r="Z284" s="68" t="s">
        <v>186</v>
      </c>
      <c r="AA284" s="69" t="s">
        <v>7</v>
      </c>
      <c r="AB284" s="68" t="s">
        <v>14</v>
      </c>
      <c r="AC284" s="68" t="s">
        <v>153</v>
      </c>
      <c r="AD284" s="147"/>
      <c r="AE284" s="147"/>
      <c r="AF284" s="147"/>
      <c r="AG284" s="147"/>
      <c r="AH284" s="147"/>
      <c r="AI284" s="148"/>
      <c r="AJ284" s="147"/>
      <c r="AK284" s="72">
        <f t="shared" si="24"/>
        <v>0</v>
      </c>
      <c r="AL284" s="72"/>
      <c r="AM284" s="72"/>
      <c r="AN284" s="72"/>
      <c r="AO284" s="74" t="s">
        <v>200</v>
      </c>
    </row>
    <row r="285" spans="1:41" s="69" customFormat="1">
      <c r="A285" s="69">
        <v>284</v>
      </c>
      <c r="C285" s="69" t="s">
        <v>1851</v>
      </c>
      <c r="D285" s="70" t="s">
        <v>508</v>
      </c>
      <c r="E285" s="69" t="s">
        <v>2430</v>
      </c>
      <c r="F285" s="69" t="s">
        <v>2435</v>
      </c>
      <c r="G285" s="69" t="s">
        <v>181</v>
      </c>
      <c r="H285" s="69" t="s">
        <v>167</v>
      </c>
      <c r="I285" s="69">
        <v>2014</v>
      </c>
      <c r="L285" s="68" t="s">
        <v>1</v>
      </c>
      <c r="M285" s="68"/>
      <c r="N285" s="178" t="s">
        <v>3803</v>
      </c>
      <c r="O285" s="70" t="s">
        <v>1689</v>
      </c>
      <c r="P285" s="70" t="s">
        <v>3863</v>
      </c>
      <c r="Q285" s="178"/>
      <c r="R285" s="175" t="s">
        <v>3978</v>
      </c>
      <c r="S285" s="70"/>
      <c r="T285" s="178"/>
      <c r="U285" s="74" t="s">
        <v>1689</v>
      </c>
      <c r="V285" s="80" t="s">
        <v>1490</v>
      </c>
      <c r="W285" s="80" t="s">
        <v>1092</v>
      </c>
      <c r="X285" s="70" t="s">
        <v>1702</v>
      </c>
      <c r="Y285" s="68" t="s">
        <v>183</v>
      </c>
      <c r="Z285" s="68" t="s">
        <v>186</v>
      </c>
      <c r="AA285" s="69" t="s">
        <v>7</v>
      </c>
      <c r="AB285" s="68" t="s">
        <v>14</v>
      </c>
      <c r="AC285" s="68" t="s">
        <v>153</v>
      </c>
      <c r="AD285" s="147"/>
      <c r="AE285" s="147"/>
      <c r="AF285" s="147"/>
      <c r="AG285" s="147"/>
      <c r="AH285" s="147">
        <v>1</v>
      </c>
      <c r="AI285" s="148" t="s">
        <v>1681</v>
      </c>
      <c r="AJ285" s="147"/>
      <c r="AK285" s="72">
        <f t="shared" si="24"/>
        <v>0</v>
      </c>
      <c r="AL285" s="72"/>
      <c r="AM285" s="72"/>
      <c r="AN285" s="72"/>
      <c r="AO285" s="74" t="s">
        <v>200</v>
      </c>
    </row>
    <row r="286" spans="1:41" s="69" customFormat="1">
      <c r="A286" s="69">
        <v>285</v>
      </c>
      <c r="C286" s="69" t="s">
        <v>1851</v>
      </c>
      <c r="D286" s="70" t="s">
        <v>509</v>
      </c>
      <c r="E286" s="69" t="s">
        <v>2430</v>
      </c>
      <c r="F286" s="69" t="s">
        <v>2436</v>
      </c>
      <c r="G286" s="69" t="s">
        <v>181</v>
      </c>
      <c r="H286" s="69" t="s">
        <v>167</v>
      </c>
      <c r="I286" s="69">
        <v>2014</v>
      </c>
      <c r="L286" s="68" t="s">
        <v>1</v>
      </c>
      <c r="M286" s="68"/>
      <c r="N286" s="178" t="s">
        <v>3803</v>
      </c>
      <c r="O286" s="70" t="s">
        <v>1689</v>
      </c>
      <c r="P286" s="70" t="s">
        <v>3863</v>
      </c>
      <c r="Q286" s="178"/>
      <c r="R286" s="175" t="s">
        <v>3978</v>
      </c>
      <c r="S286" s="70"/>
      <c r="T286" s="178"/>
      <c r="U286" s="74" t="s">
        <v>1689</v>
      </c>
      <c r="V286" s="80" t="s">
        <v>1491</v>
      </c>
      <c r="W286" s="80" t="s">
        <v>1093</v>
      </c>
      <c r="X286" s="70" t="s">
        <v>1702</v>
      </c>
      <c r="Y286" s="68" t="s">
        <v>183</v>
      </c>
      <c r="Z286" s="68" t="s">
        <v>186</v>
      </c>
      <c r="AA286" s="69" t="s">
        <v>7</v>
      </c>
      <c r="AB286" s="68" t="s">
        <v>14</v>
      </c>
      <c r="AC286" s="68" t="s">
        <v>153</v>
      </c>
      <c r="AD286" s="147"/>
      <c r="AE286" s="147"/>
      <c r="AF286" s="147"/>
      <c r="AG286" s="147"/>
      <c r="AH286" s="147"/>
      <c r="AI286" s="148"/>
      <c r="AJ286" s="147"/>
      <c r="AK286" s="72">
        <f t="shared" si="24"/>
        <v>0</v>
      </c>
      <c r="AL286" s="72"/>
      <c r="AM286" s="72"/>
      <c r="AN286" s="72"/>
      <c r="AO286" s="74" t="s">
        <v>200</v>
      </c>
    </row>
    <row r="287" spans="1:41">
      <c r="A287" s="85">
        <v>286</v>
      </c>
      <c r="C287" s="85" t="s">
        <v>1777</v>
      </c>
      <c r="D287" s="92" t="s">
        <v>510</v>
      </c>
      <c r="E287" s="85" t="s">
        <v>2409</v>
      </c>
      <c r="F287" s="85" t="s">
        <v>2410</v>
      </c>
      <c r="G287" s="85" t="s">
        <v>181</v>
      </c>
      <c r="H287" s="85" t="s">
        <v>167</v>
      </c>
      <c r="I287" s="85">
        <v>2014</v>
      </c>
      <c r="L287" s="93" t="s">
        <v>5</v>
      </c>
      <c r="M287" s="93"/>
      <c r="N287" s="162" t="s">
        <v>3650</v>
      </c>
      <c r="O287" s="92" t="s">
        <v>3831</v>
      </c>
      <c r="P287" s="92" t="s">
        <v>3840</v>
      </c>
      <c r="Q287" s="162"/>
      <c r="R287" s="159" t="s">
        <v>3979</v>
      </c>
      <c r="S287" s="70"/>
      <c r="T287" s="162" t="s">
        <v>3744</v>
      </c>
      <c r="U287" s="91" t="s">
        <v>479</v>
      </c>
      <c r="V287" s="79" t="s">
        <v>1492</v>
      </c>
      <c r="W287" s="79" t="s">
        <v>1094</v>
      </c>
      <c r="X287" s="89" t="s">
        <v>1702</v>
      </c>
      <c r="Y287" s="90" t="s">
        <v>183</v>
      </c>
      <c r="Z287" s="90" t="s">
        <v>186</v>
      </c>
      <c r="AA287" s="85" t="s">
        <v>7</v>
      </c>
      <c r="AB287" s="93" t="s">
        <v>17</v>
      </c>
      <c r="AC287" s="93">
        <v>200</v>
      </c>
      <c r="AF287" s="145">
        <v>1</v>
      </c>
      <c r="AH287" s="145">
        <v>1</v>
      </c>
      <c r="AI287" s="146" t="s">
        <v>1681</v>
      </c>
      <c r="AK287" s="88">
        <f t="shared" si="24"/>
        <v>0</v>
      </c>
      <c r="AO287" s="91" t="s">
        <v>200</v>
      </c>
    </row>
    <row r="288" spans="1:41">
      <c r="A288" s="85">
        <v>287</v>
      </c>
      <c r="C288" s="85" t="s">
        <v>1777</v>
      </c>
      <c r="D288" s="92" t="s">
        <v>511</v>
      </c>
      <c r="E288" s="85" t="s">
        <v>2409</v>
      </c>
      <c r="F288" s="85" t="s">
        <v>2411</v>
      </c>
      <c r="G288" s="85" t="s">
        <v>181</v>
      </c>
      <c r="H288" s="85" t="s">
        <v>167</v>
      </c>
      <c r="I288" s="85">
        <v>2014</v>
      </c>
      <c r="L288" s="93" t="s">
        <v>5</v>
      </c>
      <c r="M288" s="93"/>
      <c r="N288" s="162" t="s">
        <v>3650</v>
      </c>
      <c r="O288" s="92" t="s">
        <v>3831</v>
      </c>
      <c r="P288" s="92" t="s">
        <v>3840</v>
      </c>
      <c r="Q288" s="162"/>
      <c r="R288" s="159" t="s">
        <v>3979</v>
      </c>
      <c r="S288" s="70"/>
      <c r="T288" s="162" t="s">
        <v>3744</v>
      </c>
      <c r="U288" s="86" t="s">
        <v>479</v>
      </c>
      <c r="V288" s="79" t="s">
        <v>1493</v>
      </c>
      <c r="W288" s="79" t="s">
        <v>1095</v>
      </c>
      <c r="X288" s="89" t="s">
        <v>1702</v>
      </c>
      <c r="Y288" s="90" t="s">
        <v>183</v>
      </c>
      <c r="Z288" s="90" t="s">
        <v>186</v>
      </c>
      <c r="AA288" s="85" t="s">
        <v>7</v>
      </c>
      <c r="AB288" s="93" t="s">
        <v>14</v>
      </c>
      <c r="AC288" s="93">
        <v>200</v>
      </c>
      <c r="AI288" s="146"/>
      <c r="AK288" s="88">
        <f t="shared" si="24"/>
        <v>0</v>
      </c>
      <c r="AO288" s="91" t="s">
        <v>200</v>
      </c>
    </row>
    <row r="289" spans="1:41">
      <c r="A289" s="85">
        <v>288</v>
      </c>
      <c r="C289" s="85" t="s">
        <v>1777</v>
      </c>
      <c r="D289" s="92" t="s">
        <v>512</v>
      </c>
      <c r="E289" s="85" t="s">
        <v>2409</v>
      </c>
      <c r="F289" s="85" t="s">
        <v>2412</v>
      </c>
      <c r="G289" s="85" t="s">
        <v>181</v>
      </c>
      <c r="H289" s="85" t="s">
        <v>167</v>
      </c>
      <c r="I289" s="85">
        <v>2014</v>
      </c>
      <c r="L289" s="93" t="s">
        <v>5</v>
      </c>
      <c r="M289" s="93"/>
      <c r="N289" s="162" t="s">
        <v>3650</v>
      </c>
      <c r="O289" s="92" t="s">
        <v>3831</v>
      </c>
      <c r="P289" s="92" t="s">
        <v>3840</v>
      </c>
      <c r="Q289" s="162"/>
      <c r="R289" s="159" t="s">
        <v>3979</v>
      </c>
      <c r="S289" s="70"/>
      <c r="T289" s="162" t="s">
        <v>3744</v>
      </c>
      <c r="U289" s="86" t="s">
        <v>479</v>
      </c>
      <c r="V289" s="79" t="s">
        <v>1494</v>
      </c>
      <c r="W289" s="79" t="s">
        <v>1096</v>
      </c>
      <c r="X289" s="89" t="s">
        <v>1702</v>
      </c>
      <c r="Y289" s="90" t="s">
        <v>183</v>
      </c>
      <c r="Z289" s="90" t="s">
        <v>186</v>
      </c>
      <c r="AA289" s="85" t="s">
        <v>7</v>
      </c>
      <c r="AB289" s="93" t="s">
        <v>14</v>
      </c>
      <c r="AC289" s="93">
        <v>200</v>
      </c>
      <c r="AI289" s="146"/>
      <c r="AK289" s="88">
        <f t="shared" si="24"/>
        <v>0</v>
      </c>
      <c r="AO289" s="91" t="s">
        <v>200</v>
      </c>
    </row>
    <row r="290" spans="1:41">
      <c r="A290" s="85">
        <v>289</v>
      </c>
      <c r="C290" s="85" t="s">
        <v>1777</v>
      </c>
      <c r="D290" s="92" t="s">
        <v>513</v>
      </c>
      <c r="E290" s="85" t="s">
        <v>2409</v>
      </c>
      <c r="F290" s="85" t="s">
        <v>2413</v>
      </c>
      <c r="G290" s="85" t="s">
        <v>181</v>
      </c>
      <c r="H290" s="85" t="s">
        <v>167</v>
      </c>
      <c r="I290" s="85">
        <v>2014</v>
      </c>
      <c r="L290" s="93" t="s">
        <v>5</v>
      </c>
      <c r="M290" s="93"/>
      <c r="N290" s="162" t="s">
        <v>3650</v>
      </c>
      <c r="O290" s="92" t="s">
        <v>3831</v>
      </c>
      <c r="P290" s="92" t="s">
        <v>3840</v>
      </c>
      <c r="Q290" s="162"/>
      <c r="R290" s="159" t="s">
        <v>3979</v>
      </c>
      <c r="S290" s="70"/>
      <c r="T290" s="162" t="s">
        <v>3744</v>
      </c>
      <c r="U290" s="86" t="s">
        <v>479</v>
      </c>
      <c r="V290" s="79" t="s">
        <v>1495</v>
      </c>
      <c r="W290" s="79" t="s">
        <v>1097</v>
      </c>
      <c r="X290" s="89" t="s">
        <v>1702</v>
      </c>
      <c r="Y290" s="90" t="s">
        <v>183</v>
      </c>
      <c r="Z290" s="90" t="s">
        <v>186</v>
      </c>
      <c r="AA290" s="85" t="s">
        <v>7</v>
      </c>
      <c r="AB290" s="93" t="s">
        <v>14</v>
      </c>
      <c r="AC290" s="93">
        <v>200</v>
      </c>
      <c r="AI290" s="146"/>
      <c r="AK290" s="88">
        <f t="shared" si="24"/>
        <v>0</v>
      </c>
      <c r="AO290" s="91" t="s">
        <v>200</v>
      </c>
    </row>
    <row r="291" spans="1:41">
      <c r="A291" s="85">
        <v>290</v>
      </c>
      <c r="C291" s="85" t="s">
        <v>1777</v>
      </c>
      <c r="D291" s="92" t="s">
        <v>514</v>
      </c>
      <c r="E291" s="85" t="s">
        <v>2409</v>
      </c>
      <c r="F291" s="85" t="s">
        <v>2414</v>
      </c>
      <c r="G291" s="85" t="s">
        <v>181</v>
      </c>
      <c r="H291" s="85" t="s">
        <v>167</v>
      </c>
      <c r="I291" s="85">
        <v>2014</v>
      </c>
      <c r="L291" s="93" t="s">
        <v>5</v>
      </c>
      <c r="M291" s="93"/>
      <c r="N291" s="162" t="s">
        <v>3650</v>
      </c>
      <c r="O291" s="92" t="s">
        <v>3831</v>
      </c>
      <c r="P291" s="92" t="s">
        <v>3840</v>
      </c>
      <c r="Q291" s="162"/>
      <c r="R291" s="159" t="s">
        <v>3979</v>
      </c>
      <c r="S291" s="70"/>
      <c r="T291" s="162" t="s">
        <v>3744</v>
      </c>
      <c r="U291" s="86" t="s">
        <v>479</v>
      </c>
      <c r="V291" s="79" t="s">
        <v>1496</v>
      </c>
      <c r="W291" s="79" t="s">
        <v>1098</v>
      </c>
      <c r="X291" s="89" t="s">
        <v>1702</v>
      </c>
      <c r="Y291" s="90" t="s">
        <v>183</v>
      </c>
      <c r="Z291" s="90" t="s">
        <v>186</v>
      </c>
      <c r="AA291" s="85" t="s">
        <v>7</v>
      </c>
      <c r="AB291" s="93" t="s">
        <v>14</v>
      </c>
      <c r="AC291" s="93">
        <v>200</v>
      </c>
      <c r="AI291" s="146"/>
      <c r="AK291" s="88">
        <f t="shared" si="24"/>
        <v>0</v>
      </c>
      <c r="AO291" s="91" t="s">
        <v>200</v>
      </c>
    </row>
    <row r="292" spans="1:41" s="69" customFormat="1">
      <c r="A292" s="69">
        <v>291</v>
      </c>
      <c r="C292" s="69" t="s">
        <v>1851</v>
      </c>
      <c r="D292" s="70" t="s">
        <v>515</v>
      </c>
      <c r="E292" s="69" t="s">
        <v>2352</v>
      </c>
      <c r="F292" s="69" t="s">
        <v>2353</v>
      </c>
      <c r="G292" s="69" t="s">
        <v>181</v>
      </c>
      <c r="H292" s="69" t="s">
        <v>169</v>
      </c>
      <c r="I292" s="69">
        <v>2014</v>
      </c>
      <c r="L292" s="70" t="s">
        <v>1</v>
      </c>
      <c r="M292" s="70"/>
      <c r="N292" s="68" t="s">
        <v>3651</v>
      </c>
      <c r="O292" s="70" t="s">
        <v>3830</v>
      </c>
      <c r="P292" s="70" t="s">
        <v>3864</v>
      </c>
      <c r="Q292" s="68"/>
      <c r="R292" s="175" t="s">
        <v>3980</v>
      </c>
      <c r="S292" s="70"/>
      <c r="T292" s="68" t="s">
        <v>3745</v>
      </c>
      <c r="U292" s="71" t="s">
        <v>1684</v>
      </c>
      <c r="V292" s="80" t="s">
        <v>1497</v>
      </c>
      <c r="W292" s="80" t="s">
        <v>1099</v>
      </c>
      <c r="X292" s="70" t="s">
        <v>1702</v>
      </c>
      <c r="Y292" s="68" t="s">
        <v>768</v>
      </c>
      <c r="Z292" s="68" t="s">
        <v>166</v>
      </c>
      <c r="AA292" s="69" t="s">
        <v>7</v>
      </c>
      <c r="AB292" s="68" t="s">
        <v>17</v>
      </c>
      <c r="AC292" s="68">
        <v>200</v>
      </c>
      <c r="AD292" s="147"/>
      <c r="AE292" s="147"/>
      <c r="AF292" s="147">
        <v>1</v>
      </c>
      <c r="AG292" s="147"/>
      <c r="AH292" s="147">
        <v>1</v>
      </c>
      <c r="AI292" s="148" t="s">
        <v>1681</v>
      </c>
      <c r="AJ292" s="147"/>
      <c r="AK292" s="72">
        <f t="shared" ref="AK292:AK340" si="25">SUM(AL292:AN292)</f>
        <v>0</v>
      </c>
      <c r="AL292" s="72"/>
      <c r="AM292" s="72"/>
      <c r="AN292" s="72"/>
      <c r="AO292" s="74" t="s">
        <v>200</v>
      </c>
    </row>
    <row r="293" spans="1:41" s="69" customFormat="1">
      <c r="A293" s="69">
        <v>292</v>
      </c>
      <c r="C293" s="69" t="s">
        <v>1851</v>
      </c>
      <c r="D293" s="70" t="s">
        <v>516</v>
      </c>
      <c r="E293" s="69" t="s">
        <v>2352</v>
      </c>
      <c r="F293" s="69" t="s">
        <v>2356</v>
      </c>
      <c r="G293" s="69" t="s">
        <v>181</v>
      </c>
      <c r="H293" s="69" t="s">
        <v>169</v>
      </c>
      <c r="I293" s="69">
        <v>2014</v>
      </c>
      <c r="L293" s="70" t="s">
        <v>1</v>
      </c>
      <c r="M293" s="70"/>
      <c r="N293" s="68" t="s">
        <v>3651</v>
      </c>
      <c r="O293" s="70" t="s">
        <v>3830</v>
      </c>
      <c r="P293" s="70" t="s">
        <v>3864</v>
      </c>
      <c r="Q293" s="68"/>
      <c r="R293" s="175" t="s">
        <v>3980</v>
      </c>
      <c r="S293" s="70"/>
      <c r="T293" s="68" t="s">
        <v>3745</v>
      </c>
      <c r="U293" s="71" t="s">
        <v>1684</v>
      </c>
      <c r="V293" s="80" t="s">
        <v>1497</v>
      </c>
      <c r="W293" s="80" t="s">
        <v>1099</v>
      </c>
      <c r="X293" s="70" t="s">
        <v>1702</v>
      </c>
      <c r="Y293" s="68" t="s">
        <v>769</v>
      </c>
      <c r="Z293" s="68" t="s">
        <v>219</v>
      </c>
      <c r="AA293" s="69" t="s">
        <v>7</v>
      </c>
      <c r="AB293" s="68" t="s">
        <v>14</v>
      </c>
      <c r="AC293" s="68">
        <v>300</v>
      </c>
      <c r="AD293" s="147"/>
      <c r="AE293" s="147"/>
      <c r="AF293" s="147"/>
      <c r="AG293" s="147"/>
      <c r="AH293" s="147"/>
      <c r="AI293" s="148"/>
      <c r="AJ293" s="147"/>
      <c r="AK293" s="72">
        <f t="shared" si="25"/>
        <v>0</v>
      </c>
      <c r="AL293" s="72"/>
      <c r="AM293" s="72"/>
      <c r="AN293" s="72"/>
      <c r="AO293" s="74" t="s">
        <v>200</v>
      </c>
    </row>
    <row r="294" spans="1:41" s="69" customFormat="1">
      <c r="A294" s="69">
        <v>293</v>
      </c>
      <c r="C294" s="69" t="s">
        <v>1851</v>
      </c>
      <c r="D294" s="70" t="s">
        <v>517</v>
      </c>
      <c r="E294" s="69" t="s">
        <v>2352</v>
      </c>
      <c r="F294" s="69" t="s">
        <v>2357</v>
      </c>
      <c r="G294" s="69" t="s">
        <v>181</v>
      </c>
      <c r="H294" s="69" t="s">
        <v>169</v>
      </c>
      <c r="I294" s="69">
        <v>2014</v>
      </c>
      <c r="L294" s="70" t="s">
        <v>1</v>
      </c>
      <c r="M294" s="70"/>
      <c r="N294" s="68" t="s">
        <v>3651</v>
      </c>
      <c r="O294" s="70" t="s">
        <v>3830</v>
      </c>
      <c r="P294" s="70" t="s">
        <v>3864</v>
      </c>
      <c r="Q294" s="68"/>
      <c r="R294" s="175" t="s">
        <v>3980</v>
      </c>
      <c r="S294" s="70"/>
      <c r="T294" s="68" t="s">
        <v>3745</v>
      </c>
      <c r="U294" s="71" t="s">
        <v>1684</v>
      </c>
      <c r="V294" s="80" t="s">
        <v>1498</v>
      </c>
      <c r="W294" s="80" t="s">
        <v>1100</v>
      </c>
      <c r="X294" s="70" t="s">
        <v>1702</v>
      </c>
      <c r="Y294" s="68" t="s">
        <v>767</v>
      </c>
      <c r="Z294" s="68" t="s">
        <v>186</v>
      </c>
      <c r="AA294" s="69" t="s">
        <v>7</v>
      </c>
      <c r="AB294" s="68" t="s">
        <v>14</v>
      </c>
      <c r="AC294" s="68">
        <v>200</v>
      </c>
      <c r="AD294" s="147"/>
      <c r="AE294" s="147"/>
      <c r="AF294" s="147"/>
      <c r="AG294" s="147"/>
      <c r="AH294" s="147">
        <v>1</v>
      </c>
      <c r="AI294" s="148" t="s">
        <v>1681</v>
      </c>
      <c r="AJ294" s="147"/>
      <c r="AK294" s="72">
        <f t="shared" si="25"/>
        <v>0</v>
      </c>
      <c r="AL294" s="72"/>
      <c r="AM294" s="72"/>
      <c r="AN294" s="72"/>
      <c r="AO294" s="74" t="s">
        <v>200</v>
      </c>
    </row>
    <row r="295" spans="1:41" s="69" customFormat="1">
      <c r="A295" s="69">
        <v>294</v>
      </c>
      <c r="C295" s="69" t="s">
        <v>1851</v>
      </c>
      <c r="D295" s="70" t="s">
        <v>518</v>
      </c>
      <c r="E295" s="69" t="s">
        <v>2352</v>
      </c>
      <c r="F295" s="69" t="s">
        <v>2358</v>
      </c>
      <c r="G295" s="69" t="s">
        <v>181</v>
      </c>
      <c r="H295" s="69" t="s">
        <v>169</v>
      </c>
      <c r="I295" s="69">
        <v>2014</v>
      </c>
      <c r="L295" s="70" t="s">
        <v>1</v>
      </c>
      <c r="M295" s="70"/>
      <c r="N295" s="68" t="s">
        <v>3651</v>
      </c>
      <c r="O295" s="70" t="s">
        <v>3830</v>
      </c>
      <c r="P295" s="70" t="s">
        <v>3864</v>
      </c>
      <c r="Q295" s="68"/>
      <c r="R295" s="175" t="s">
        <v>3980</v>
      </c>
      <c r="S295" s="70"/>
      <c r="T295" s="68" t="s">
        <v>3745</v>
      </c>
      <c r="U295" s="71" t="s">
        <v>1684</v>
      </c>
      <c r="V295" s="80" t="s">
        <v>1499</v>
      </c>
      <c r="W295" s="80" t="s">
        <v>1101</v>
      </c>
      <c r="X295" s="70" t="s">
        <v>1702</v>
      </c>
      <c r="Y295" s="68" t="s">
        <v>183</v>
      </c>
      <c r="Z295" s="68" t="s">
        <v>186</v>
      </c>
      <c r="AA295" s="69" t="s">
        <v>7</v>
      </c>
      <c r="AB295" s="68" t="s">
        <v>14</v>
      </c>
      <c r="AC295" s="68">
        <v>200</v>
      </c>
      <c r="AD295" s="147"/>
      <c r="AE295" s="147"/>
      <c r="AF295" s="147"/>
      <c r="AG295" s="147"/>
      <c r="AH295" s="147"/>
      <c r="AI295" s="148"/>
      <c r="AJ295" s="147"/>
      <c r="AK295" s="72">
        <f t="shared" si="25"/>
        <v>0</v>
      </c>
      <c r="AL295" s="72"/>
      <c r="AM295" s="72"/>
      <c r="AN295" s="72"/>
      <c r="AO295" s="74" t="s">
        <v>200</v>
      </c>
    </row>
    <row r="296" spans="1:41" s="69" customFormat="1">
      <c r="A296" s="69">
        <v>295</v>
      </c>
      <c r="C296" s="69" t="s">
        <v>1851</v>
      </c>
      <c r="D296" s="70" t="s">
        <v>519</v>
      </c>
      <c r="E296" s="69" t="s">
        <v>2359</v>
      </c>
      <c r="F296" s="69" t="s">
        <v>2360</v>
      </c>
      <c r="G296" s="69" t="s">
        <v>181</v>
      </c>
      <c r="H296" s="69" t="s">
        <v>169</v>
      </c>
      <c r="I296" s="69">
        <v>2014</v>
      </c>
      <c r="L296" s="70" t="s">
        <v>1</v>
      </c>
      <c r="M296" s="70"/>
      <c r="N296" s="178" t="s">
        <v>3821</v>
      </c>
      <c r="O296" s="70" t="s">
        <v>3830</v>
      </c>
      <c r="P296" s="70" t="s">
        <v>3865</v>
      </c>
      <c r="Q296" s="178"/>
      <c r="R296" s="175" t="s">
        <v>3981</v>
      </c>
      <c r="S296" s="70"/>
      <c r="T296" s="178" t="s">
        <v>709</v>
      </c>
      <c r="U296" s="71" t="s">
        <v>1684</v>
      </c>
      <c r="V296" s="80" t="s">
        <v>1500</v>
      </c>
      <c r="W296" s="80" t="s">
        <v>1102</v>
      </c>
      <c r="X296" s="70" t="s">
        <v>1702</v>
      </c>
      <c r="Y296" s="68" t="s">
        <v>768</v>
      </c>
      <c r="Z296" s="68" t="s">
        <v>166</v>
      </c>
      <c r="AA296" s="69" t="s">
        <v>7</v>
      </c>
      <c r="AB296" s="68" t="s">
        <v>17</v>
      </c>
      <c r="AC296" s="68">
        <v>200</v>
      </c>
      <c r="AD296" s="147"/>
      <c r="AE296" s="147"/>
      <c r="AF296" s="147">
        <v>1</v>
      </c>
      <c r="AG296" s="147"/>
      <c r="AH296" s="147">
        <v>1</v>
      </c>
      <c r="AI296" s="148" t="s">
        <v>1681</v>
      </c>
      <c r="AJ296" s="147"/>
      <c r="AK296" s="72">
        <f t="shared" si="25"/>
        <v>0</v>
      </c>
      <c r="AL296" s="72"/>
      <c r="AM296" s="72"/>
      <c r="AN296" s="72"/>
      <c r="AO296" s="74" t="s">
        <v>200</v>
      </c>
    </row>
    <row r="297" spans="1:41" s="69" customFormat="1">
      <c r="A297" s="69">
        <v>296</v>
      </c>
      <c r="C297" s="69" t="s">
        <v>1851</v>
      </c>
      <c r="D297" s="70" t="s">
        <v>520</v>
      </c>
      <c r="E297" s="69" t="s">
        <v>2359</v>
      </c>
      <c r="F297" s="69" t="s">
        <v>2361</v>
      </c>
      <c r="G297" s="69" t="s">
        <v>181</v>
      </c>
      <c r="H297" s="69" t="s">
        <v>169</v>
      </c>
      <c r="I297" s="69">
        <v>2014</v>
      </c>
      <c r="L297" s="70" t="s">
        <v>1</v>
      </c>
      <c r="M297" s="70"/>
      <c r="N297" s="178" t="s">
        <v>3821</v>
      </c>
      <c r="O297" s="70" t="s">
        <v>3830</v>
      </c>
      <c r="P297" s="70" t="s">
        <v>3865</v>
      </c>
      <c r="Q297" s="178"/>
      <c r="R297" s="175" t="s">
        <v>3981</v>
      </c>
      <c r="S297" s="70"/>
      <c r="T297" s="178" t="s">
        <v>709</v>
      </c>
      <c r="U297" s="71" t="s">
        <v>1684</v>
      </c>
      <c r="V297" s="80" t="s">
        <v>1501</v>
      </c>
      <c r="W297" s="80" t="s">
        <v>1103</v>
      </c>
      <c r="X297" s="70" t="s">
        <v>1702</v>
      </c>
      <c r="Y297" s="68" t="s">
        <v>183</v>
      </c>
      <c r="Z297" s="68" t="s">
        <v>186</v>
      </c>
      <c r="AA297" s="69" t="s">
        <v>7</v>
      </c>
      <c r="AB297" s="68" t="s">
        <v>14</v>
      </c>
      <c r="AC297" s="68">
        <v>200</v>
      </c>
      <c r="AD297" s="147"/>
      <c r="AE297" s="147"/>
      <c r="AF297" s="147"/>
      <c r="AG297" s="147"/>
      <c r="AH297" s="147"/>
      <c r="AI297" s="148"/>
      <c r="AJ297" s="147"/>
      <c r="AK297" s="72">
        <f t="shared" si="25"/>
        <v>0</v>
      </c>
      <c r="AL297" s="72"/>
      <c r="AM297" s="72"/>
      <c r="AN297" s="72"/>
      <c r="AO297" s="74" t="s">
        <v>200</v>
      </c>
    </row>
    <row r="298" spans="1:41" s="69" customFormat="1">
      <c r="A298" s="69">
        <v>297</v>
      </c>
      <c r="C298" s="69" t="s">
        <v>1851</v>
      </c>
      <c r="D298" s="70" t="s">
        <v>521</v>
      </c>
      <c r="E298" s="69" t="s">
        <v>2359</v>
      </c>
      <c r="F298" s="69" t="s">
        <v>2362</v>
      </c>
      <c r="G298" s="69" t="s">
        <v>181</v>
      </c>
      <c r="H298" s="69" t="s">
        <v>169</v>
      </c>
      <c r="I298" s="69">
        <v>2014</v>
      </c>
      <c r="L298" s="70" t="s">
        <v>1</v>
      </c>
      <c r="M298" s="70"/>
      <c r="N298" s="178" t="s">
        <v>3821</v>
      </c>
      <c r="O298" s="70" t="s">
        <v>3830</v>
      </c>
      <c r="P298" s="70" t="s">
        <v>3865</v>
      </c>
      <c r="Q298" s="178"/>
      <c r="R298" s="175" t="s">
        <v>3981</v>
      </c>
      <c r="S298" s="70"/>
      <c r="T298" s="178" t="s">
        <v>709</v>
      </c>
      <c r="U298" s="71" t="s">
        <v>1684</v>
      </c>
      <c r="V298" s="80" t="s">
        <v>1502</v>
      </c>
      <c r="W298" s="80" t="s">
        <v>1104</v>
      </c>
      <c r="X298" s="70" t="s">
        <v>1702</v>
      </c>
      <c r="Y298" s="68" t="s">
        <v>183</v>
      </c>
      <c r="Z298" s="68" t="s">
        <v>186</v>
      </c>
      <c r="AA298" s="69" t="s">
        <v>7</v>
      </c>
      <c r="AB298" s="68" t="s">
        <v>14</v>
      </c>
      <c r="AC298" s="68">
        <v>200</v>
      </c>
      <c r="AD298" s="147"/>
      <c r="AE298" s="147"/>
      <c r="AF298" s="147"/>
      <c r="AG298" s="147"/>
      <c r="AH298" s="147"/>
      <c r="AI298" s="148"/>
      <c r="AJ298" s="147"/>
      <c r="AK298" s="72">
        <f t="shared" si="25"/>
        <v>0</v>
      </c>
      <c r="AL298" s="72"/>
      <c r="AM298" s="72"/>
      <c r="AN298" s="72"/>
      <c r="AO298" s="74" t="s">
        <v>200</v>
      </c>
    </row>
    <row r="299" spans="1:41" s="69" customFormat="1">
      <c r="A299" s="69">
        <v>298</v>
      </c>
      <c r="C299" s="69" t="s">
        <v>1851</v>
      </c>
      <c r="D299" s="70" t="s">
        <v>522</v>
      </c>
      <c r="E299" s="69" t="s">
        <v>2359</v>
      </c>
      <c r="F299" s="69" t="s">
        <v>2363</v>
      </c>
      <c r="G299" s="69" t="s">
        <v>181</v>
      </c>
      <c r="H299" s="69" t="s">
        <v>169</v>
      </c>
      <c r="I299" s="69">
        <v>2014</v>
      </c>
      <c r="L299" s="70" t="s">
        <v>1</v>
      </c>
      <c r="M299" s="70"/>
      <c r="N299" s="178" t="s">
        <v>3821</v>
      </c>
      <c r="O299" s="70" t="s">
        <v>3830</v>
      </c>
      <c r="P299" s="70" t="s">
        <v>3865</v>
      </c>
      <c r="Q299" s="178"/>
      <c r="R299" s="175" t="s">
        <v>3981</v>
      </c>
      <c r="S299" s="70"/>
      <c r="T299" s="178" t="s">
        <v>709</v>
      </c>
      <c r="U299" s="71" t="s">
        <v>1684</v>
      </c>
      <c r="V299" s="80" t="s">
        <v>1503</v>
      </c>
      <c r="W299" s="80" t="s">
        <v>1105</v>
      </c>
      <c r="X299" s="70" t="s">
        <v>1702</v>
      </c>
      <c r="Y299" s="68" t="s">
        <v>183</v>
      </c>
      <c r="Z299" s="68" t="s">
        <v>186</v>
      </c>
      <c r="AA299" s="69" t="s">
        <v>7</v>
      </c>
      <c r="AB299" s="68" t="s">
        <v>14</v>
      </c>
      <c r="AC299" s="68">
        <v>200</v>
      </c>
      <c r="AD299" s="147"/>
      <c r="AE299" s="147"/>
      <c r="AF299" s="147"/>
      <c r="AG299" s="147"/>
      <c r="AH299" s="147">
        <v>1</v>
      </c>
      <c r="AI299" s="148" t="s">
        <v>1681</v>
      </c>
      <c r="AJ299" s="147"/>
      <c r="AK299" s="72">
        <f t="shared" si="25"/>
        <v>0</v>
      </c>
      <c r="AL299" s="72"/>
      <c r="AM299" s="72"/>
      <c r="AN299" s="72"/>
      <c r="AO299" s="74" t="s">
        <v>200</v>
      </c>
    </row>
    <row r="300" spans="1:41" s="69" customFormat="1">
      <c r="A300" s="69">
        <v>299</v>
      </c>
      <c r="C300" s="69" t="s">
        <v>1851</v>
      </c>
      <c r="D300" s="70" t="s">
        <v>523</v>
      </c>
      <c r="E300" s="69" t="s">
        <v>2359</v>
      </c>
      <c r="F300" s="69" t="s">
        <v>2364</v>
      </c>
      <c r="G300" s="69" t="s">
        <v>181</v>
      </c>
      <c r="H300" s="69" t="s">
        <v>169</v>
      </c>
      <c r="I300" s="69">
        <v>2014</v>
      </c>
      <c r="L300" s="70" t="s">
        <v>1</v>
      </c>
      <c r="M300" s="70"/>
      <c r="N300" s="178" t="s">
        <v>3821</v>
      </c>
      <c r="O300" s="70" t="s">
        <v>3830</v>
      </c>
      <c r="P300" s="70" t="s">
        <v>3865</v>
      </c>
      <c r="Q300" s="178"/>
      <c r="R300" s="175" t="s">
        <v>3981</v>
      </c>
      <c r="S300" s="70"/>
      <c r="T300" s="178" t="s">
        <v>709</v>
      </c>
      <c r="U300" s="71" t="s">
        <v>1684</v>
      </c>
      <c r="V300" s="80" t="s">
        <v>1504</v>
      </c>
      <c r="W300" s="80" t="s">
        <v>1106</v>
      </c>
      <c r="X300" s="70" t="s">
        <v>1702</v>
      </c>
      <c r="Y300" s="68" t="s">
        <v>183</v>
      </c>
      <c r="Z300" s="68" t="s">
        <v>186</v>
      </c>
      <c r="AA300" s="69" t="s">
        <v>7</v>
      </c>
      <c r="AB300" s="68" t="s">
        <v>14</v>
      </c>
      <c r="AC300" s="68">
        <v>200</v>
      </c>
      <c r="AD300" s="147"/>
      <c r="AE300" s="147"/>
      <c r="AF300" s="147"/>
      <c r="AG300" s="147"/>
      <c r="AH300" s="147"/>
      <c r="AI300" s="148"/>
      <c r="AJ300" s="147"/>
      <c r="AK300" s="72">
        <f t="shared" si="25"/>
        <v>0</v>
      </c>
      <c r="AL300" s="72"/>
      <c r="AM300" s="72"/>
      <c r="AN300" s="72"/>
      <c r="AO300" s="74" t="s">
        <v>200</v>
      </c>
    </row>
    <row r="301" spans="1:41" s="69" customFormat="1">
      <c r="A301" s="69">
        <v>300</v>
      </c>
      <c r="C301" s="69" t="s">
        <v>1851</v>
      </c>
      <c r="D301" s="70" t="s">
        <v>524</v>
      </c>
      <c r="E301" s="69" t="s">
        <v>2445</v>
      </c>
      <c r="F301" s="69" t="s">
        <v>2446</v>
      </c>
      <c r="G301" s="69" t="s">
        <v>181</v>
      </c>
      <c r="H301" s="69" t="s">
        <v>169</v>
      </c>
      <c r="I301" s="69">
        <v>2014</v>
      </c>
      <c r="L301" s="70" t="s">
        <v>1</v>
      </c>
      <c r="M301" s="70"/>
      <c r="N301" s="178" t="s">
        <v>710</v>
      </c>
      <c r="O301" s="70" t="s">
        <v>3835</v>
      </c>
      <c r="P301" s="70" t="s">
        <v>3854</v>
      </c>
      <c r="Q301" s="178"/>
      <c r="R301" s="175" t="s">
        <v>3982</v>
      </c>
      <c r="S301" s="70"/>
      <c r="T301" s="178" t="s">
        <v>710</v>
      </c>
      <c r="U301" s="71" t="s">
        <v>1692</v>
      </c>
      <c r="V301" s="80" t="s">
        <v>1505</v>
      </c>
      <c r="W301" s="80" t="s">
        <v>1107</v>
      </c>
      <c r="X301" s="70" t="s">
        <v>1702</v>
      </c>
      <c r="Y301" s="68" t="s">
        <v>768</v>
      </c>
      <c r="Z301" s="68" t="s">
        <v>166</v>
      </c>
      <c r="AA301" s="69" t="s">
        <v>7</v>
      </c>
      <c r="AB301" s="68" t="s">
        <v>17</v>
      </c>
      <c r="AC301" s="68">
        <v>200</v>
      </c>
      <c r="AD301" s="147"/>
      <c r="AE301" s="147"/>
      <c r="AF301" s="147">
        <v>1</v>
      </c>
      <c r="AG301" s="147"/>
      <c r="AH301" s="147">
        <v>1</v>
      </c>
      <c r="AI301" s="148" t="s">
        <v>1681</v>
      </c>
      <c r="AJ301" s="147"/>
      <c r="AK301" s="72">
        <f t="shared" si="25"/>
        <v>36000</v>
      </c>
      <c r="AL301" s="72">
        <v>18000</v>
      </c>
      <c r="AM301" s="72">
        <v>5400</v>
      </c>
      <c r="AN301" s="72">
        <v>12600</v>
      </c>
      <c r="AO301" s="74" t="s">
        <v>200</v>
      </c>
    </row>
    <row r="302" spans="1:41" s="69" customFormat="1">
      <c r="A302" s="69">
        <v>301</v>
      </c>
      <c r="C302" s="69" t="s">
        <v>1851</v>
      </c>
      <c r="D302" s="70" t="s">
        <v>525</v>
      </c>
      <c r="E302" s="69" t="s">
        <v>2445</v>
      </c>
      <c r="F302" s="69" t="s">
        <v>2447</v>
      </c>
      <c r="G302" s="69" t="s">
        <v>181</v>
      </c>
      <c r="H302" s="69" t="s">
        <v>169</v>
      </c>
      <c r="I302" s="69">
        <v>2014</v>
      </c>
      <c r="L302" s="70" t="s">
        <v>1</v>
      </c>
      <c r="M302" s="70"/>
      <c r="N302" s="178" t="s">
        <v>710</v>
      </c>
      <c r="O302" s="70" t="s">
        <v>3835</v>
      </c>
      <c r="P302" s="70" t="s">
        <v>3854</v>
      </c>
      <c r="Q302" s="178"/>
      <c r="R302" s="175" t="s">
        <v>3982</v>
      </c>
      <c r="S302" s="70"/>
      <c r="T302" s="178" t="s">
        <v>710</v>
      </c>
      <c r="U302" s="71" t="s">
        <v>1692</v>
      </c>
      <c r="V302" s="80" t="s">
        <v>1505</v>
      </c>
      <c r="W302" s="80" t="s">
        <v>1107</v>
      </c>
      <c r="X302" s="70" t="s">
        <v>1702</v>
      </c>
      <c r="Y302" s="68" t="s">
        <v>183</v>
      </c>
      <c r="Z302" s="68" t="s">
        <v>186</v>
      </c>
      <c r="AA302" s="69" t="s">
        <v>7</v>
      </c>
      <c r="AB302" s="68" t="s">
        <v>14</v>
      </c>
      <c r="AC302" s="68">
        <v>200</v>
      </c>
      <c r="AD302" s="147"/>
      <c r="AE302" s="147"/>
      <c r="AF302" s="147"/>
      <c r="AG302" s="147"/>
      <c r="AH302" s="147"/>
      <c r="AI302" s="148"/>
      <c r="AJ302" s="147"/>
      <c r="AK302" s="72">
        <f t="shared" si="25"/>
        <v>0</v>
      </c>
      <c r="AL302" s="72"/>
      <c r="AM302" s="72"/>
      <c r="AN302" s="72"/>
      <c r="AO302" s="74" t="s">
        <v>200</v>
      </c>
    </row>
    <row r="303" spans="1:41" s="69" customFormat="1">
      <c r="A303" s="69">
        <v>302</v>
      </c>
      <c r="C303" s="69" t="s">
        <v>1851</v>
      </c>
      <c r="D303" s="70" t="s">
        <v>526</v>
      </c>
      <c r="E303" s="69" t="s">
        <v>2445</v>
      </c>
      <c r="F303" s="69" t="s">
        <v>2448</v>
      </c>
      <c r="G303" s="69" t="s">
        <v>181</v>
      </c>
      <c r="H303" s="69" t="s">
        <v>169</v>
      </c>
      <c r="I303" s="69">
        <v>2014</v>
      </c>
      <c r="L303" s="70" t="s">
        <v>1</v>
      </c>
      <c r="M303" s="70"/>
      <c r="N303" s="178" t="s">
        <v>710</v>
      </c>
      <c r="O303" s="70" t="s">
        <v>3835</v>
      </c>
      <c r="P303" s="70" t="s">
        <v>3854</v>
      </c>
      <c r="Q303" s="178"/>
      <c r="R303" s="175" t="s">
        <v>3982</v>
      </c>
      <c r="S303" s="70"/>
      <c r="T303" s="178" t="s">
        <v>710</v>
      </c>
      <c r="U303" s="71" t="s">
        <v>1692</v>
      </c>
      <c r="V303" s="80" t="s">
        <v>1505</v>
      </c>
      <c r="W303" s="80" t="s">
        <v>1107</v>
      </c>
      <c r="X303" s="70" t="s">
        <v>1702</v>
      </c>
      <c r="Y303" s="68" t="s">
        <v>183</v>
      </c>
      <c r="Z303" s="68" t="s">
        <v>186</v>
      </c>
      <c r="AA303" s="69" t="s">
        <v>7</v>
      </c>
      <c r="AB303" s="68" t="s">
        <v>14</v>
      </c>
      <c r="AC303" s="68">
        <v>200</v>
      </c>
      <c r="AD303" s="147"/>
      <c r="AE303" s="147"/>
      <c r="AF303" s="147"/>
      <c r="AG303" s="147"/>
      <c r="AH303" s="147"/>
      <c r="AI303" s="148"/>
      <c r="AJ303" s="147"/>
      <c r="AK303" s="72">
        <f t="shared" si="25"/>
        <v>0</v>
      </c>
      <c r="AL303" s="72"/>
      <c r="AM303" s="72"/>
      <c r="AN303" s="72"/>
      <c r="AO303" s="74" t="s">
        <v>200</v>
      </c>
    </row>
    <row r="304" spans="1:41" s="69" customFormat="1">
      <c r="A304" s="69">
        <v>303</v>
      </c>
      <c r="C304" s="69" t="s">
        <v>1851</v>
      </c>
      <c r="D304" s="70" t="s">
        <v>527</v>
      </c>
      <c r="E304" s="69" t="s">
        <v>2445</v>
      </c>
      <c r="F304" s="69" t="s">
        <v>2449</v>
      </c>
      <c r="G304" s="69" t="s">
        <v>181</v>
      </c>
      <c r="H304" s="69" t="s">
        <v>169</v>
      </c>
      <c r="I304" s="69">
        <v>2014</v>
      </c>
      <c r="L304" s="70" t="s">
        <v>1</v>
      </c>
      <c r="M304" s="70"/>
      <c r="N304" s="178" t="s">
        <v>710</v>
      </c>
      <c r="O304" s="70" t="s">
        <v>3835</v>
      </c>
      <c r="P304" s="70" t="s">
        <v>3854</v>
      </c>
      <c r="Q304" s="178"/>
      <c r="R304" s="175" t="s">
        <v>3982</v>
      </c>
      <c r="S304" s="70"/>
      <c r="T304" s="178" t="s">
        <v>710</v>
      </c>
      <c r="U304" s="71" t="s">
        <v>1692</v>
      </c>
      <c r="V304" s="80" t="s">
        <v>1505</v>
      </c>
      <c r="W304" s="80" t="s">
        <v>1107</v>
      </c>
      <c r="X304" s="70" t="s">
        <v>1702</v>
      </c>
      <c r="Y304" s="68" t="s">
        <v>183</v>
      </c>
      <c r="Z304" s="68" t="s">
        <v>186</v>
      </c>
      <c r="AA304" s="69" t="s">
        <v>7</v>
      </c>
      <c r="AB304" s="68" t="s">
        <v>14</v>
      </c>
      <c r="AC304" s="68">
        <v>200</v>
      </c>
      <c r="AD304" s="147"/>
      <c r="AE304" s="147"/>
      <c r="AF304" s="147"/>
      <c r="AG304" s="147"/>
      <c r="AH304" s="147"/>
      <c r="AI304" s="148"/>
      <c r="AJ304" s="147"/>
      <c r="AK304" s="72">
        <f t="shared" si="25"/>
        <v>0</v>
      </c>
      <c r="AL304" s="72"/>
      <c r="AM304" s="72"/>
      <c r="AN304" s="72"/>
      <c r="AO304" s="74" t="s">
        <v>200</v>
      </c>
    </row>
    <row r="305" spans="1:41">
      <c r="A305" s="85">
        <v>304</v>
      </c>
      <c r="C305" s="85" t="s">
        <v>1777</v>
      </c>
      <c r="D305" s="92" t="s">
        <v>528</v>
      </c>
      <c r="E305" s="85" t="s">
        <v>2415</v>
      </c>
      <c r="F305" s="85" t="s">
        <v>2416</v>
      </c>
      <c r="G305" s="85" t="s">
        <v>181</v>
      </c>
      <c r="H305" s="85" t="s">
        <v>169</v>
      </c>
      <c r="I305" s="85">
        <v>2014</v>
      </c>
      <c r="L305" s="92" t="s">
        <v>1</v>
      </c>
      <c r="M305" s="92"/>
      <c r="N305" s="162" t="s">
        <v>711</v>
      </c>
      <c r="O305" s="92" t="s">
        <v>3831</v>
      </c>
      <c r="P305" s="92" t="s">
        <v>3840</v>
      </c>
      <c r="Q305" s="162"/>
      <c r="R305" s="159" t="s">
        <v>3983</v>
      </c>
      <c r="S305" s="70"/>
      <c r="T305" s="162" t="s">
        <v>711</v>
      </c>
      <c r="U305" s="86" t="s">
        <v>479</v>
      </c>
      <c r="V305" s="79" t="s">
        <v>846</v>
      </c>
      <c r="W305" s="79" t="s">
        <v>1108</v>
      </c>
      <c r="X305" s="89" t="s">
        <v>1702</v>
      </c>
      <c r="Y305" s="90" t="s">
        <v>768</v>
      </c>
      <c r="Z305" s="90" t="s">
        <v>166</v>
      </c>
      <c r="AA305" s="85" t="s">
        <v>7</v>
      </c>
      <c r="AB305" s="93" t="s">
        <v>17</v>
      </c>
      <c r="AC305" s="93">
        <v>200</v>
      </c>
      <c r="AF305" s="145">
        <v>1</v>
      </c>
      <c r="AH305" s="145">
        <v>1</v>
      </c>
      <c r="AI305" s="146" t="s">
        <v>1681</v>
      </c>
      <c r="AK305" s="88">
        <f t="shared" si="25"/>
        <v>0</v>
      </c>
      <c r="AO305" s="91" t="s">
        <v>200</v>
      </c>
    </row>
    <row r="306" spans="1:41">
      <c r="A306" s="85">
        <v>305</v>
      </c>
      <c r="C306" s="85" t="s">
        <v>1777</v>
      </c>
      <c r="D306" s="92" t="s">
        <v>529</v>
      </c>
      <c r="E306" s="85" t="s">
        <v>2415</v>
      </c>
      <c r="F306" s="85" t="s">
        <v>2417</v>
      </c>
      <c r="G306" s="85" t="s">
        <v>181</v>
      </c>
      <c r="H306" s="85" t="s">
        <v>169</v>
      </c>
      <c r="I306" s="85">
        <v>2014</v>
      </c>
      <c r="L306" s="92" t="s">
        <v>1</v>
      </c>
      <c r="M306" s="92"/>
      <c r="N306" s="162" t="s">
        <v>711</v>
      </c>
      <c r="O306" s="92" t="s">
        <v>3831</v>
      </c>
      <c r="P306" s="92" t="s">
        <v>3840</v>
      </c>
      <c r="Q306" s="162"/>
      <c r="R306" s="159" t="s">
        <v>3983</v>
      </c>
      <c r="S306" s="70"/>
      <c r="T306" s="162" t="s">
        <v>711</v>
      </c>
      <c r="U306" s="86" t="s">
        <v>479</v>
      </c>
      <c r="V306" s="79" t="s">
        <v>1506</v>
      </c>
      <c r="W306" s="79" t="s">
        <v>1109</v>
      </c>
      <c r="X306" s="89" t="s">
        <v>1702</v>
      </c>
      <c r="Y306" s="90" t="s">
        <v>183</v>
      </c>
      <c r="Z306" s="90" t="s">
        <v>186</v>
      </c>
      <c r="AA306" s="85" t="s">
        <v>7</v>
      </c>
      <c r="AB306" s="93" t="s">
        <v>14</v>
      </c>
      <c r="AC306" s="93">
        <v>200</v>
      </c>
      <c r="AI306" s="146"/>
      <c r="AK306" s="88">
        <f t="shared" si="25"/>
        <v>0</v>
      </c>
      <c r="AO306" s="91" t="s">
        <v>200</v>
      </c>
    </row>
    <row r="307" spans="1:41">
      <c r="A307" s="85">
        <v>306</v>
      </c>
      <c r="C307" s="85" t="s">
        <v>1777</v>
      </c>
      <c r="D307" s="92" t="s">
        <v>530</v>
      </c>
      <c r="E307" s="85" t="s">
        <v>2418</v>
      </c>
      <c r="F307" s="85" t="s">
        <v>2419</v>
      </c>
      <c r="G307" s="85" t="s">
        <v>181</v>
      </c>
      <c r="H307" s="85" t="s">
        <v>169</v>
      </c>
      <c r="I307" s="85">
        <v>2014</v>
      </c>
      <c r="L307" s="92" t="s">
        <v>1</v>
      </c>
      <c r="M307" s="92"/>
      <c r="N307" s="162" t="s">
        <v>712</v>
      </c>
      <c r="O307" s="92" t="s">
        <v>3831</v>
      </c>
      <c r="P307" s="92" t="s">
        <v>3861</v>
      </c>
      <c r="Q307" s="162"/>
      <c r="R307" s="159" t="s">
        <v>3984</v>
      </c>
      <c r="S307" s="70"/>
      <c r="T307" s="162" t="s">
        <v>712</v>
      </c>
      <c r="U307" s="86" t="s">
        <v>479</v>
      </c>
      <c r="V307" s="79" t="s">
        <v>1673</v>
      </c>
      <c r="W307" s="79" t="s">
        <v>1110</v>
      </c>
      <c r="X307" s="89" t="s">
        <v>1702</v>
      </c>
      <c r="Y307" s="90" t="s">
        <v>768</v>
      </c>
      <c r="Z307" s="90" t="s">
        <v>166</v>
      </c>
      <c r="AA307" s="85" t="s">
        <v>7</v>
      </c>
      <c r="AB307" s="93" t="s">
        <v>17</v>
      </c>
      <c r="AC307" s="93">
        <v>200</v>
      </c>
      <c r="AF307" s="145">
        <v>1</v>
      </c>
      <c r="AH307" s="145">
        <v>1</v>
      </c>
      <c r="AI307" s="146" t="s">
        <v>1681</v>
      </c>
      <c r="AK307" s="88">
        <f t="shared" si="25"/>
        <v>0</v>
      </c>
      <c r="AO307" s="91" t="s">
        <v>200</v>
      </c>
    </row>
    <row r="308" spans="1:41">
      <c r="A308" s="85">
        <v>307</v>
      </c>
      <c r="C308" s="85" t="s">
        <v>1777</v>
      </c>
      <c r="D308" s="92" t="s">
        <v>531</v>
      </c>
      <c r="E308" s="85" t="s">
        <v>2418</v>
      </c>
      <c r="F308" s="85" t="s">
        <v>2420</v>
      </c>
      <c r="G308" s="85" t="s">
        <v>181</v>
      </c>
      <c r="H308" s="85" t="s">
        <v>169</v>
      </c>
      <c r="I308" s="85">
        <v>2014</v>
      </c>
      <c r="L308" s="92" t="s">
        <v>1</v>
      </c>
      <c r="M308" s="92"/>
      <c r="N308" s="162" t="s">
        <v>712</v>
      </c>
      <c r="O308" s="92" t="s">
        <v>3831</v>
      </c>
      <c r="P308" s="92" t="s">
        <v>3861</v>
      </c>
      <c r="Q308" s="162"/>
      <c r="R308" s="159" t="s">
        <v>3984</v>
      </c>
      <c r="S308" s="70"/>
      <c r="T308" s="162" t="s">
        <v>712</v>
      </c>
      <c r="U308" s="86" t="s">
        <v>479</v>
      </c>
      <c r="V308" s="79" t="s">
        <v>1673</v>
      </c>
      <c r="W308" s="79" t="s">
        <v>1110</v>
      </c>
      <c r="X308" s="89" t="s">
        <v>1702</v>
      </c>
      <c r="Y308" s="90" t="s">
        <v>183</v>
      </c>
      <c r="Z308" s="90" t="s">
        <v>186</v>
      </c>
      <c r="AA308" s="85" t="s">
        <v>7</v>
      </c>
      <c r="AB308" s="93" t="s">
        <v>14</v>
      </c>
      <c r="AC308" s="93">
        <v>200</v>
      </c>
      <c r="AI308" s="146"/>
      <c r="AK308" s="88">
        <f t="shared" si="25"/>
        <v>0</v>
      </c>
      <c r="AO308" s="91" t="s">
        <v>200</v>
      </c>
    </row>
    <row r="309" spans="1:41" s="69" customFormat="1">
      <c r="A309" s="69">
        <v>308</v>
      </c>
      <c r="C309" s="69" t="s">
        <v>1851</v>
      </c>
      <c r="D309" s="70" t="s">
        <v>532</v>
      </c>
      <c r="E309" s="69" t="s">
        <v>2423</v>
      </c>
      <c r="F309" s="69" t="s">
        <v>2424</v>
      </c>
      <c r="G309" s="69" t="s">
        <v>181</v>
      </c>
      <c r="H309" s="69" t="s">
        <v>169</v>
      </c>
      <c r="I309" s="69">
        <v>2014</v>
      </c>
      <c r="L309" s="70" t="s">
        <v>1</v>
      </c>
      <c r="M309" s="70"/>
      <c r="N309" s="70" t="s">
        <v>713</v>
      </c>
      <c r="O309" s="70" t="s">
        <v>3832</v>
      </c>
      <c r="P309" s="70" t="s">
        <v>3841</v>
      </c>
      <c r="Q309" s="70"/>
      <c r="R309" s="175" t="s">
        <v>3907</v>
      </c>
      <c r="S309" s="70"/>
      <c r="T309" s="70"/>
      <c r="U309" s="71" t="s">
        <v>1687</v>
      </c>
      <c r="V309" s="80" t="s">
        <v>1371</v>
      </c>
      <c r="W309" s="80" t="s">
        <v>974</v>
      </c>
      <c r="X309" s="70" t="s">
        <v>1702</v>
      </c>
      <c r="Y309" s="68" t="s">
        <v>768</v>
      </c>
      <c r="Z309" s="68" t="s">
        <v>166</v>
      </c>
      <c r="AA309" s="69" t="s">
        <v>7</v>
      </c>
      <c r="AB309" s="68" t="s">
        <v>17</v>
      </c>
      <c r="AC309" s="68" t="s">
        <v>153</v>
      </c>
      <c r="AD309" s="147"/>
      <c r="AE309" s="147"/>
      <c r="AF309" s="147"/>
      <c r="AG309" s="147"/>
      <c r="AH309" s="147"/>
      <c r="AI309" s="148"/>
      <c r="AJ309" s="147"/>
      <c r="AK309" s="72">
        <f t="shared" si="25"/>
        <v>0</v>
      </c>
      <c r="AL309" s="72"/>
      <c r="AM309" s="72"/>
      <c r="AN309" s="72"/>
      <c r="AO309" s="74" t="s">
        <v>200</v>
      </c>
    </row>
    <row r="310" spans="1:41">
      <c r="A310" s="85">
        <v>309</v>
      </c>
      <c r="C310" s="85" t="s">
        <v>1777</v>
      </c>
      <c r="D310" s="92" t="s">
        <v>279</v>
      </c>
      <c r="E310" s="85" t="s">
        <v>2365</v>
      </c>
      <c r="F310" s="85" t="s">
        <v>2366</v>
      </c>
      <c r="G310" s="85" t="s">
        <v>181</v>
      </c>
      <c r="H310" s="85" t="s">
        <v>167</v>
      </c>
      <c r="I310" s="85">
        <v>2014</v>
      </c>
      <c r="L310" s="92" t="s">
        <v>5</v>
      </c>
      <c r="M310" s="92"/>
      <c r="N310" s="92" t="s">
        <v>3652</v>
      </c>
      <c r="O310" s="92" t="s">
        <v>3830</v>
      </c>
      <c r="P310" s="92" t="s">
        <v>3837</v>
      </c>
      <c r="Q310" s="92"/>
      <c r="R310" s="159" t="s">
        <v>3985</v>
      </c>
      <c r="S310" s="70"/>
      <c r="T310" s="92" t="s">
        <v>3746</v>
      </c>
      <c r="U310" s="86" t="s">
        <v>1684</v>
      </c>
      <c r="V310" s="79" t="s">
        <v>1507</v>
      </c>
      <c r="W310" s="79" t="s">
        <v>1111</v>
      </c>
      <c r="X310" s="89" t="s">
        <v>1702</v>
      </c>
      <c r="Y310" s="90" t="s">
        <v>768</v>
      </c>
      <c r="Z310" s="90" t="s">
        <v>166</v>
      </c>
      <c r="AA310" s="85" t="s">
        <v>7</v>
      </c>
      <c r="AB310" s="93" t="s">
        <v>17</v>
      </c>
      <c r="AC310" s="93">
        <v>200</v>
      </c>
      <c r="AF310" s="145">
        <v>1</v>
      </c>
      <c r="AH310" s="145">
        <v>1</v>
      </c>
      <c r="AI310" s="146" t="s">
        <v>1683</v>
      </c>
      <c r="AK310" s="88">
        <f t="shared" si="25"/>
        <v>0</v>
      </c>
      <c r="AO310" s="91" t="s">
        <v>200</v>
      </c>
    </row>
    <row r="311" spans="1:41">
      <c r="A311" s="85">
        <v>310</v>
      </c>
      <c r="C311" s="85" t="s">
        <v>1777</v>
      </c>
      <c r="D311" s="92" t="s">
        <v>280</v>
      </c>
      <c r="E311" s="85" t="s">
        <v>2365</v>
      </c>
      <c r="F311" s="85" t="s">
        <v>2367</v>
      </c>
      <c r="G311" s="85" t="s">
        <v>181</v>
      </c>
      <c r="H311" s="85" t="s">
        <v>167</v>
      </c>
      <c r="I311" s="85">
        <v>2014</v>
      </c>
      <c r="L311" s="92" t="s">
        <v>5</v>
      </c>
      <c r="M311" s="92"/>
      <c r="N311" s="92" t="s">
        <v>3652</v>
      </c>
      <c r="O311" s="92" t="s">
        <v>3830</v>
      </c>
      <c r="P311" s="92" t="s">
        <v>3837</v>
      </c>
      <c r="Q311" s="92"/>
      <c r="R311" s="159" t="s">
        <v>3985</v>
      </c>
      <c r="S311" s="70"/>
      <c r="T311" s="92" t="s">
        <v>3746</v>
      </c>
      <c r="U311" s="86" t="s">
        <v>1684</v>
      </c>
      <c r="V311" s="79" t="s">
        <v>1508</v>
      </c>
      <c r="W311" s="79" t="s">
        <v>1112</v>
      </c>
      <c r="X311" s="89" t="s">
        <v>1702</v>
      </c>
      <c r="Y311" s="90" t="s">
        <v>183</v>
      </c>
      <c r="Z311" s="90" t="s">
        <v>186</v>
      </c>
      <c r="AA311" s="85" t="s">
        <v>7</v>
      </c>
      <c r="AB311" s="93" t="s">
        <v>14</v>
      </c>
      <c r="AC311" s="93">
        <v>200</v>
      </c>
      <c r="AI311" s="146"/>
      <c r="AK311" s="88">
        <f t="shared" si="25"/>
        <v>0</v>
      </c>
      <c r="AO311" s="91" t="s">
        <v>200</v>
      </c>
    </row>
    <row r="312" spans="1:41">
      <c r="A312" s="85">
        <v>311</v>
      </c>
      <c r="C312" s="85" t="s">
        <v>1777</v>
      </c>
      <c r="D312" s="92" t="s">
        <v>281</v>
      </c>
      <c r="E312" s="85" t="s">
        <v>2365</v>
      </c>
      <c r="F312" s="85" t="s">
        <v>2368</v>
      </c>
      <c r="G312" s="85" t="s">
        <v>181</v>
      </c>
      <c r="H312" s="85" t="s">
        <v>167</v>
      </c>
      <c r="I312" s="85">
        <v>2014</v>
      </c>
      <c r="L312" s="92" t="s">
        <v>5</v>
      </c>
      <c r="M312" s="92"/>
      <c r="N312" s="92" t="s">
        <v>3652</v>
      </c>
      <c r="O312" s="92" t="s">
        <v>3830</v>
      </c>
      <c r="P312" s="92" t="s">
        <v>3837</v>
      </c>
      <c r="Q312" s="92"/>
      <c r="R312" s="159" t="s">
        <v>3985</v>
      </c>
      <c r="S312" s="70"/>
      <c r="T312" s="92" t="s">
        <v>3746</v>
      </c>
      <c r="U312" s="86" t="s">
        <v>1684</v>
      </c>
      <c r="V312" s="79" t="s">
        <v>1509</v>
      </c>
      <c r="W312" s="79" t="s">
        <v>1113</v>
      </c>
      <c r="X312" s="89" t="s">
        <v>1702</v>
      </c>
      <c r="Y312" s="90" t="s">
        <v>183</v>
      </c>
      <c r="Z312" s="90" t="s">
        <v>186</v>
      </c>
      <c r="AA312" s="85" t="s">
        <v>7</v>
      </c>
      <c r="AB312" s="93" t="s">
        <v>14</v>
      </c>
      <c r="AC312" s="93">
        <v>200</v>
      </c>
      <c r="AI312" s="146"/>
      <c r="AK312" s="88">
        <f t="shared" si="25"/>
        <v>0</v>
      </c>
      <c r="AO312" s="91" t="s">
        <v>200</v>
      </c>
    </row>
    <row r="313" spans="1:41">
      <c r="A313" s="85">
        <v>312</v>
      </c>
      <c r="C313" s="85" t="s">
        <v>1777</v>
      </c>
      <c r="D313" s="92" t="s">
        <v>282</v>
      </c>
      <c r="E313" s="85" t="s">
        <v>2365</v>
      </c>
      <c r="F313" s="85" t="s">
        <v>2369</v>
      </c>
      <c r="G313" s="85" t="s">
        <v>181</v>
      </c>
      <c r="H313" s="85" t="s">
        <v>167</v>
      </c>
      <c r="I313" s="85">
        <v>2014</v>
      </c>
      <c r="L313" s="92" t="s">
        <v>5</v>
      </c>
      <c r="M313" s="92"/>
      <c r="N313" s="92" t="s">
        <v>3652</v>
      </c>
      <c r="O313" s="92" t="s">
        <v>3830</v>
      </c>
      <c r="P313" s="92" t="s">
        <v>3837</v>
      </c>
      <c r="Q313" s="92"/>
      <c r="R313" s="159" t="s">
        <v>3985</v>
      </c>
      <c r="S313" s="70"/>
      <c r="T313" s="92" t="s">
        <v>3746</v>
      </c>
      <c r="U313" s="86" t="s">
        <v>1684</v>
      </c>
      <c r="V313" s="79" t="s">
        <v>1510</v>
      </c>
      <c r="W313" s="79" t="s">
        <v>1114</v>
      </c>
      <c r="X313" s="89" t="s">
        <v>1702</v>
      </c>
      <c r="Y313" s="90" t="s">
        <v>768</v>
      </c>
      <c r="Z313" s="90" t="s">
        <v>166</v>
      </c>
      <c r="AA313" s="85" t="s">
        <v>7</v>
      </c>
      <c r="AB313" s="93" t="s">
        <v>17</v>
      </c>
      <c r="AC313" s="93">
        <v>200</v>
      </c>
      <c r="AH313" s="145">
        <v>1</v>
      </c>
      <c r="AI313" s="146" t="s">
        <v>1683</v>
      </c>
      <c r="AK313" s="88">
        <f t="shared" si="25"/>
        <v>0</v>
      </c>
      <c r="AO313" s="91" t="s">
        <v>200</v>
      </c>
    </row>
    <row r="314" spans="1:41">
      <c r="A314" s="85">
        <v>313</v>
      </c>
      <c r="C314" s="85" t="s">
        <v>1777</v>
      </c>
      <c r="D314" s="92" t="s">
        <v>283</v>
      </c>
      <c r="E314" s="85" t="s">
        <v>2365</v>
      </c>
      <c r="F314" s="85" t="s">
        <v>2370</v>
      </c>
      <c r="G314" s="85" t="s">
        <v>2</v>
      </c>
      <c r="H314" s="85" t="s">
        <v>167</v>
      </c>
      <c r="I314" s="85">
        <v>2014</v>
      </c>
      <c r="L314" s="92" t="s">
        <v>5</v>
      </c>
      <c r="M314" s="92"/>
      <c r="N314" s="92" t="s">
        <v>3652</v>
      </c>
      <c r="O314" s="92" t="s">
        <v>3830</v>
      </c>
      <c r="P314" s="92" t="s">
        <v>3837</v>
      </c>
      <c r="Q314" s="92"/>
      <c r="R314" s="159" t="s">
        <v>3985</v>
      </c>
      <c r="S314" s="70"/>
      <c r="T314" s="92" t="s">
        <v>3746</v>
      </c>
      <c r="U314" s="86" t="s">
        <v>1684</v>
      </c>
      <c r="V314" s="79" t="s">
        <v>1511</v>
      </c>
      <c r="W314" s="79" t="s">
        <v>1115</v>
      </c>
      <c r="X314" s="89" t="s">
        <v>1702</v>
      </c>
      <c r="Y314" s="90" t="s">
        <v>770</v>
      </c>
      <c r="Z314" s="90" t="s">
        <v>785</v>
      </c>
      <c r="AA314" s="85" t="s">
        <v>19</v>
      </c>
      <c r="AB314" s="93" t="s">
        <v>14</v>
      </c>
      <c r="AC314" s="93">
        <v>200</v>
      </c>
      <c r="AI314" s="146"/>
      <c r="AK314" s="88">
        <f t="shared" si="25"/>
        <v>0</v>
      </c>
      <c r="AO314" s="91" t="s">
        <v>200</v>
      </c>
    </row>
    <row r="315" spans="1:41">
      <c r="A315" s="85">
        <v>314</v>
      </c>
      <c r="C315" s="85" t="s">
        <v>1777</v>
      </c>
      <c r="D315" s="92" t="s">
        <v>284</v>
      </c>
      <c r="E315" s="85" t="s">
        <v>2365</v>
      </c>
      <c r="F315" s="85" t="s">
        <v>2371</v>
      </c>
      <c r="G315" s="85" t="s">
        <v>2</v>
      </c>
      <c r="H315" s="85" t="s">
        <v>167</v>
      </c>
      <c r="I315" s="85">
        <v>2014</v>
      </c>
      <c r="L315" s="92" t="s">
        <v>5</v>
      </c>
      <c r="M315" s="92"/>
      <c r="N315" s="92" t="s">
        <v>3652</v>
      </c>
      <c r="O315" s="92" t="s">
        <v>3830</v>
      </c>
      <c r="P315" s="92" t="s">
        <v>3837</v>
      </c>
      <c r="Q315" s="92"/>
      <c r="R315" s="159" t="s">
        <v>3985</v>
      </c>
      <c r="S315" s="70"/>
      <c r="T315" s="92" t="s">
        <v>3746</v>
      </c>
      <c r="U315" s="86" t="s">
        <v>1684</v>
      </c>
      <c r="V315" s="79" t="s">
        <v>1512</v>
      </c>
      <c r="W315" s="79" t="s">
        <v>1116</v>
      </c>
      <c r="X315" s="89" t="s">
        <v>1702</v>
      </c>
      <c r="Y315" s="90" t="s">
        <v>768</v>
      </c>
      <c r="Z315" s="90" t="s">
        <v>166</v>
      </c>
      <c r="AA315" s="85" t="s">
        <v>19</v>
      </c>
      <c r="AB315" s="93" t="s">
        <v>17</v>
      </c>
      <c r="AC315" s="93">
        <v>200</v>
      </c>
      <c r="AH315" s="145">
        <v>1</v>
      </c>
      <c r="AI315" s="146" t="s">
        <v>1683</v>
      </c>
      <c r="AK315" s="88">
        <f t="shared" si="25"/>
        <v>0</v>
      </c>
      <c r="AO315" s="91" t="s">
        <v>200</v>
      </c>
    </row>
    <row r="316" spans="1:41">
      <c r="A316" s="85">
        <v>315</v>
      </c>
      <c r="C316" s="85" t="s">
        <v>1777</v>
      </c>
      <c r="D316" s="92" t="s">
        <v>285</v>
      </c>
      <c r="E316" s="85" t="s">
        <v>2365</v>
      </c>
      <c r="F316" s="85" t="s">
        <v>2372</v>
      </c>
      <c r="G316" s="85" t="s">
        <v>2</v>
      </c>
      <c r="H316" s="85" t="s">
        <v>167</v>
      </c>
      <c r="I316" s="85">
        <v>2014</v>
      </c>
      <c r="L316" s="92" t="s">
        <v>5</v>
      </c>
      <c r="M316" s="92"/>
      <c r="N316" s="92" t="s">
        <v>3652</v>
      </c>
      <c r="O316" s="92" t="s">
        <v>3830</v>
      </c>
      <c r="P316" s="92" t="s">
        <v>3837</v>
      </c>
      <c r="Q316" s="92"/>
      <c r="R316" s="159" t="s">
        <v>3985</v>
      </c>
      <c r="S316" s="70"/>
      <c r="T316" s="92" t="s">
        <v>3746</v>
      </c>
      <c r="U316" s="86" t="s">
        <v>1684</v>
      </c>
      <c r="V316" s="79" t="s">
        <v>1513</v>
      </c>
      <c r="W316" s="79" t="s">
        <v>1117</v>
      </c>
      <c r="X316" s="89" t="s">
        <v>1702</v>
      </c>
      <c r="Y316" s="90" t="s">
        <v>183</v>
      </c>
      <c r="Z316" s="90" t="s">
        <v>186</v>
      </c>
      <c r="AA316" s="85" t="s">
        <v>19</v>
      </c>
      <c r="AB316" s="93" t="s">
        <v>14</v>
      </c>
      <c r="AC316" s="93">
        <v>200</v>
      </c>
      <c r="AI316" s="146"/>
      <c r="AK316" s="88">
        <f t="shared" si="25"/>
        <v>0</v>
      </c>
      <c r="AO316" s="91" t="s">
        <v>200</v>
      </c>
    </row>
    <row r="317" spans="1:41">
      <c r="A317" s="85">
        <v>316</v>
      </c>
      <c r="C317" s="85" t="s">
        <v>1777</v>
      </c>
      <c r="D317" s="92" t="s">
        <v>286</v>
      </c>
      <c r="E317" s="85" t="s">
        <v>2365</v>
      </c>
      <c r="F317" s="85" t="s">
        <v>2373</v>
      </c>
      <c r="G317" s="85" t="s">
        <v>2</v>
      </c>
      <c r="H317" s="85" t="s">
        <v>167</v>
      </c>
      <c r="I317" s="85">
        <v>2014</v>
      </c>
      <c r="L317" s="92" t="s">
        <v>5</v>
      </c>
      <c r="M317" s="92"/>
      <c r="N317" s="92" t="s">
        <v>3652</v>
      </c>
      <c r="O317" s="92" t="s">
        <v>3830</v>
      </c>
      <c r="P317" s="92" t="s">
        <v>3837</v>
      </c>
      <c r="Q317" s="92"/>
      <c r="R317" s="159" t="s">
        <v>3985</v>
      </c>
      <c r="S317" s="70"/>
      <c r="T317" s="92" t="s">
        <v>3746</v>
      </c>
      <c r="U317" s="86" t="s">
        <v>1684</v>
      </c>
      <c r="V317" s="79" t="s">
        <v>1514</v>
      </c>
      <c r="W317" s="79" t="s">
        <v>1118</v>
      </c>
      <c r="X317" s="89" t="s">
        <v>1702</v>
      </c>
      <c r="Y317" s="90" t="s">
        <v>183</v>
      </c>
      <c r="Z317" s="90" t="s">
        <v>186</v>
      </c>
      <c r="AA317" s="85" t="s">
        <v>19</v>
      </c>
      <c r="AB317" s="93" t="s">
        <v>14</v>
      </c>
      <c r="AC317" s="93">
        <v>200</v>
      </c>
      <c r="AI317" s="146"/>
      <c r="AK317" s="88">
        <f t="shared" si="25"/>
        <v>0</v>
      </c>
      <c r="AO317" s="91" t="s">
        <v>200</v>
      </c>
    </row>
    <row r="318" spans="1:41">
      <c r="A318" s="85">
        <v>317</v>
      </c>
      <c r="C318" s="85" t="s">
        <v>1777</v>
      </c>
      <c r="D318" s="92" t="s">
        <v>287</v>
      </c>
      <c r="E318" s="85" t="s">
        <v>2365</v>
      </c>
      <c r="F318" s="85" t="s">
        <v>2374</v>
      </c>
      <c r="G318" s="85" t="s">
        <v>2</v>
      </c>
      <c r="H318" s="85" t="s">
        <v>167</v>
      </c>
      <c r="I318" s="85">
        <v>2014</v>
      </c>
      <c r="L318" s="92" t="s">
        <v>5</v>
      </c>
      <c r="M318" s="92"/>
      <c r="N318" s="92" t="s">
        <v>3652</v>
      </c>
      <c r="O318" s="92" t="s">
        <v>3830</v>
      </c>
      <c r="P318" s="92" t="s">
        <v>3837</v>
      </c>
      <c r="Q318" s="92"/>
      <c r="R318" s="159" t="s">
        <v>3985</v>
      </c>
      <c r="S318" s="70"/>
      <c r="T318" s="92" t="s">
        <v>3746</v>
      </c>
      <c r="U318" s="86" t="s">
        <v>1684</v>
      </c>
      <c r="V318" s="79" t="s">
        <v>1515</v>
      </c>
      <c r="W318" s="79" t="s">
        <v>1119</v>
      </c>
      <c r="X318" s="89" t="s">
        <v>1702</v>
      </c>
      <c r="Y318" s="90" t="s">
        <v>768</v>
      </c>
      <c r="Z318" s="90" t="s">
        <v>166</v>
      </c>
      <c r="AA318" s="85" t="s">
        <v>19</v>
      </c>
      <c r="AB318" s="93" t="s">
        <v>17</v>
      </c>
      <c r="AC318" s="93">
        <v>200</v>
      </c>
      <c r="AH318" s="145">
        <v>1</v>
      </c>
      <c r="AI318" s="146" t="s">
        <v>1683</v>
      </c>
      <c r="AK318" s="88">
        <f t="shared" si="25"/>
        <v>0</v>
      </c>
      <c r="AO318" s="91" t="s">
        <v>200</v>
      </c>
    </row>
    <row r="319" spans="1:41">
      <c r="A319" s="85">
        <v>318</v>
      </c>
      <c r="C319" s="85" t="s">
        <v>1777</v>
      </c>
      <c r="D319" s="92" t="s">
        <v>288</v>
      </c>
      <c r="E319" s="85" t="s">
        <v>2365</v>
      </c>
      <c r="F319" s="85" t="s">
        <v>2375</v>
      </c>
      <c r="G319" s="85" t="s">
        <v>2</v>
      </c>
      <c r="H319" s="85" t="s">
        <v>167</v>
      </c>
      <c r="I319" s="85">
        <v>2014</v>
      </c>
      <c r="L319" s="92" t="s">
        <v>5</v>
      </c>
      <c r="M319" s="92"/>
      <c r="N319" s="92" t="s">
        <v>3652</v>
      </c>
      <c r="O319" s="92" t="s">
        <v>3830</v>
      </c>
      <c r="P319" s="92" t="s">
        <v>3837</v>
      </c>
      <c r="Q319" s="92"/>
      <c r="R319" s="159" t="s">
        <v>3985</v>
      </c>
      <c r="S319" s="70"/>
      <c r="T319" s="92" t="s">
        <v>3746</v>
      </c>
      <c r="U319" s="86" t="s">
        <v>1684</v>
      </c>
      <c r="V319" s="79" t="s">
        <v>1516</v>
      </c>
      <c r="W319" s="79" t="s">
        <v>1120</v>
      </c>
      <c r="X319" s="89" t="s">
        <v>1702</v>
      </c>
      <c r="Y319" s="90" t="s">
        <v>183</v>
      </c>
      <c r="Z319" s="90" t="s">
        <v>186</v>
      </c>
      <c r="AA319" s="85" t="s">
        <v>19</v>
      </c>
      <c r="AB319" s="93" t="s">
        <v>14</v>
      </c>
      <c r="AC319" s="93">
        <v>200</v>
      </c>
      <c r="AI319" s="146"/>
      <c r="AK319" s="88">
        <f t="shared" si="25"/>
        <v>0</v>
      </c>
      <c r="AO319" s="91" t="s">
        <v>200</v>
      </c>
    </row>
    <row r="320" spans="1:41">
      <c r="A320" s="85">
        <v>319</v>
      </c>
      <c r="C320" s="85" t="s">
        <v>1777</v>
      </c>
      <c r="D320" s="92" t="s">
        <v>289</v>
      </c>
      <c r="E320" s="85" t="s">
        <v>2365</v>
      </c>
      <c r="F320" s="85" t="s">
        <v>2377</v>
      </c>
      <c r="G320" s="85" t="s">
        <v>2</v>
      </c>
      <c r="H320" s="85" t="s">
        <v>167</v>
      </c>
      <c r="I320" s="85">
        <v>2014</v>
      </c>
      <c r="L320" s="92" t="s">
        <v>5</v>
      </c>
      <c r="M320" s="92"/>
      <c r="N320" s="92" t="s">
        <v>3652</v>
      </c>
      <c r="O320" s="92" t="s">
        <v>3830</v>
      </c>
      <c r="P320" s="92" t="s">
        <v>3837</v>
      </c>
      <c r="Q320" s="92"/>
      <c r="R320" s="159" t="s">
        <v>3985</v>
      </c>
      <c r="S320" s="70"/>
      <c r="T320" s="92" t="s">
        <v>3746</v>
      </c>
      <c r="U320" s="86" t="s">
        <v>1684</v>
      </c>
      <c r="V320" s="79" t="s">
        <v>1517</v>
      </c>
      <c r="W320" s="79" t="s">
        <v>1121</v>
      </c>
      <c r="X320" s="89" t="s">
        <v>1702</v>
      </c>
      <c r="Y320" s="90" t="s">
        <v>183</v>
      </c>
      <c r="Z320" s="90" t="s">
        <v>186</v>
      </c>
      <c r="AA320" s="85" t="s">
        <v>19</v>
      </c>
      <c r="AB320" s="93" t="s">
        <v>14</v>
      </c>
      <c r="AC320" s="93">
        <v>200</v>
      </c>
      <c r="AI320" s="146"/>
      <c r="AK320" s="88">
        <f t="shared" si="25"/>
        <v>0</v>
      </c>
      <c r="AO320" s="91" t="s">
        <v>200</v>
      </c>
    </row>
    <row r="321" spans="1:41">
      <c r="A321" s="85">
        <v>320</v>
      </c>
      <c r="C321" s="85" t="s">
        <v>1777</v>
      </c>
      <c r="D321" s="92" t="s">
        <v>290</v>
      </c>
      <c r="E321" s="85" t="s">
        <v>2365</v>
      </c>
      <c r="F321" s="85" t="s">
        <v>2376</v>
      </c>
      <c r="G321" s="85" t="s">
        <v>2</v>
      </c>
      <c r="H321" s="85" t="s">
        <v>167</v>
      </c>
      <c r="I321" s="85">
        <v>2014</v>
      </c>
      <c r="L321" s="92" t="s">
        <v>5</v>
      </c>
      <c r="M321" s="92"/>
      <c r="N321" s="92" t="s">
        <v>3652</v>
      </c>
      <c r="O321" s="92" t="s">
        <v>3830</v>
      </c>
      <c r="P321" s="92" t="s">
        <v>3837</v>
      </c>
      <c r="Q321" s="92"/>
      <c r="R321" s="159" t="s">
        <v>3985</v>
      </c>
      <c r="S321" s="70"/>
      <c r="T321" s="92" t="s">
        <v>3746</v>
      </c>
      <c r="U321" s="86" t="s">
        <v>1684</v>
      </c>
      <c r="V321" s="79" t="s">
        <v>1518</v>
      </c>
      <c r="W321" s="79" t="s">
        <v>1122</v>
      </c>
      <c r="X321" s="89" t="s">
        <v>1702</v>
      </c>
      <c r="Y321" s="90" t="s">
        <v>183</v>
      </c>
      <c r="Z321" s="90" t="s">
        <v>186</v>
      </c>
      <c r="AA321" s="85" t="s">
        <v>19</v>
      </c>
      <c r="AB321" s="93" t="s">
        <v>17</v>
      </c>
      <c r="AC321" s="93">
        <v>200</v>
      </c>
      <c r="AI321" s="146"/>
      <c r="AK321" s="88">
        <f t="shared" si="25"/>
        <v>0</v>
      </c>
      <c r="AO321" s="91" t="s">
        <v>200</v>
      </c>
    </row>
    <row r="322" spans="1:41">
      <c r="A322" s="85">
        <v>321</v>
      </c>
      <c r="C322" s="85" t="s">
        <v>1777</v>
      </c>
      <c r="D322" s="92" t="s">
        <v>291</v>
      </c>
      <c r="E322" s="85" t="s">
        <v>2365</v>
      </c>
      <c r="F322" s="85" t="s">
        <v>2378</v>
      </c>
      <c r="G322" s="85" t="s">
        <v>2</v>
      </c>
      <c r="H322" s="85" t="s">
        <v>167</v>
      </c>
      <c r="I322" s="85">
        <v>2014</v>
      </c>
      <c r="L322" s="92" t="s">
        <v>5</v>
      </c>
      <c r="M322" s="92"/>
      <c r="N322" s="92" t="s">
        <v>3652</v>
      </c>
      <c r="O322" s="92" t="s">
        <v>3830</v>
      </c>
      <c r="P322" s="92" t="s">
        <v>3837</v>
      </c>
      <c r="Q322" s="92"/>
      <c r="R322" s="159" t="s">
        <v>3985</v>
      </c>
      <c r="S322" s="70"/>
      <c r="T322" s="92" t="s">
        <v>3746</v>
      </c>
      <c r="U322" s="86" t="s">
        <v>1684</v>
      </c>
      <c r="V322" s="79" t="s">
        <v>1519</v>
      </c>
      <c r="W322" s="79" t="s">
        <v>1123</v>
      </c>
      <c r="X322" s="89" t="s">
        <v>1702</v>
      </c>
      <c r="Y322" s="90" t="s">
        <v>183</v>
      </c>
      <c r="Z322" s="90" t="s">
        <v>186</v>
      </c>
      <c r="AA322" s="85" t="s">
        <v>19</v>
      </c>
      <c r="AB322" s="93" t="s">
        <v>14</v>
      </c>
      <c r="AC322" s="93">
        <v>200</v>
      </c>
      <c r="AH322" s="145">
        <v>1</v>
      </c>
      <c r="AI322" s="146" t="s">
        <v>1683</v>
      </c>
      <c r="AK322" s="88">
        <f t="shared" si="25"/>
        <v>0</v>
      </c>
      <c r="AO322" s="91" t="s">
        <v>200</v>
      </c>
    </row>
    <row r="323" spans="1:41" s="64" customFormat="1">
      <c r="A323" s="64">
        <v>322</v>
      </c>
      <c r="C323" s="64" t="s">
        <v>1850</v>
      </c>
      <c r="D323" s="101" t="s">
        <v>533</v>
      </c>
      <c r="E323" s="64" t="s">
        <v>2379</v>
      </c>
      <c r="F323" s="64" t="s">
        <v>2380</v>
      </c>
      <c r="G323" s="64" t="s">
        <v>2</v>
      </c>
      <c r="H323" s="64" t="s">
        <v>187</v>
      </c>
      <c r="I323" s="64">
        <v>2014</v>
      </c>
      <c r="L323" s="101" t="s">
        <v>5</v>
      </c>
      <c r="M323" s="170"/>
      <c r="N323" s="92" t="s">
        <v>3647</v>
      </c>
      <c r="O323" s="92" t="s">
        <v>3830</v>
      </c>
      <c r="P323" s="92" t="s">
        <v>3838</v>
      </c>
      <c r="Q323" s="92"/>
      <c r="R323" s="159" t="s">
        <v>3974</v>
      </c>
      <c r="S323" s="70"/>
      <c r="T323" s="92" t="s">
        <v>3741</v>
      </c>
      <c r="U323" s="142" t="s">
        <v>1684</v>
      </c>
      <c r="V323" s="103" t="s">
        <v>1520</v>
      </c>
      <c r="W323" s="103" t="s">
        <v>1124</v>
      </c>
      <c r="X323" s="101" t="s">
        <v>1702</v>
      </c>
      <c r="Y323" s="15" t="s">
        <v>216</v>
      </c>
      <c r="Z323" s="15" t="s">
        <v>166</v>
      </c>
      <c r="AA323" s="64" t="s">
        <v>19</v>
      </c>
      <c r="AB323" s="15" t="s">
        <v>14</v>
      </c>
      <c r="AC323" s="15">
        <v>200</v>
      </c>
      <c r="AD323" s="151"/>
      <c r="AE323" s="173"/>
      <c r="AF323" s="151"/>
      <c r="AG323" s="151"/>
      <c r="AH323" s="151"/>
      <c r="AI323" s="152"/>
      <c r="AJ323" s="173"/>
      <c r="AK323" s="104">
        <f t="shared" si="25"/>
        <v>0</v>
      </c>
      <c r="AL323" s="104"/>
      <c r="AM323" s="104"/>
      <c r="AN323" s="104"/>
      <c r="AO323" s="77" t="s">
        <v>200</v>
      </c>
    </row>
    <row r="324" spans="1:41" s="64" customFormat="1">
      <c r="A324" s="64">
        <v>323</v>
      </c>
      <c r="C324" s="64" t="s">
        <v>1850</v>
      </c>
      <c r="D324" s="101" t="s">
        <v>534</v>
      </c>
      <c r="E324" s="64" t="s">
        <v>2379</v>
      </c>
      <c r="F324" s="64" t="s">
        <v>2381</v>
      </c>
      <c r="G324" s="64" t="s">
        <v>2</v>
      </c>
      <c r="H324" s="64" t="s">
        <v>187</v>
      </c>
      <c r="I324" s="64">
        <v>2014</v>
      </c>
      <c r="L324" s="101" t="s">
        <v>5</v>
      </c>
      <c r="M324" s="170"/>
      <c r="N324" s="92" t="s">
        <v>3647</v>
      </c>
      <c r="O324" s="92" t="s">
        <v>3830</v>
      </c>
      <c r="P324" s="92" t="s">
        <v>3838</v>
      </c>
      <c r="Q324" s="92"/>
      <c r="R324" s="159" t="s">
        <v>3974</v>
      </c>
      <c r="S324" s="70"/>
      <c r="T324" s="92" t="s">
        <v>3741</v>
      </c>
      <c r="U324" s="142" t="s">
        <v>1684</v>
      </c>
      <c r="V324" s="103" t="s">
        <v>1521</v>
      </c>
      <c r="W324" s="103" t="s">
        <v>1125</v>
      </c>
      <c r="X324" s="101" t="s">
        <v>1702</v>
      </c>
      <c r="Y324" s="15" t="s">
        <v>216</v>
      </c>
      <c r="Z324" s="15" t="s">
        <v>166</v>
      </c>
      <c r="AA324" s="64" t="s">
        <v>19</v>
      </c>
      <c r="AB324" s="15" t="s">
        <v>14</v>
      </c>
      <c r="AC324" s="15">
        <v>200</v>
      </c>
      <c r="AD324" s="151"/>
      <c r="AE324" s="173"/>
      <c r="AF324" s="151"/>
      <c r="AG324" s="151"/>
      <c r="AH324" s="151"/>
      <c r="AI324" s="152"/>
      <c r="AJ324" s="173"/>
      <c r="AK324" s="104">
        <f t="shared" si="25"/>
        <v>0</v>
      </c>
      <c r="AL324" s="104"/>
      <c r="AM324" s="104"/>
      <c r="AN324" s="104"/>
      <c r="AO324" s="77" t="s">
        <v>200</v>
      </c>
    </row>
    <row r="325" spans="1:41" s="64" customFormat="1">
      <c r="A325" s="64">
        <v>324</v>
      </c>
      <c r="C325" s="64" t="s">
        <v>1850</v>
      </c>
      <c r="D325" s="101" t="s">
        <v>535</v>
      </c>
      <c r="E325" s="64" t="s">
        <v>2379</v>
      </c>
      <c r="F325" s="64" t="s">
        <v>2382</v>
      </c>
      <c r="G325" s="64" t="s">
        <v>2</v>
      </c>
      <c r="H325" s="64" t="s">
        <v>187</v>
      </c>
      <c r="I325" s="64">
        <v>2014</v>
      </c>
      <c r="L325" s="101" t="s">
        <v>5</v>
      </c>
      <c r="M325" s="170"/>
      <c r="N325" s="92" t="s">
        <v>3647</v>
      </c>
      <c r="O325" s="92" t="s">
        <v>3830</v>
      </c>
      <c r="P325" s="92" t="s">
        <v>3838</v>
      </c>
      <c r="Q325" s="92"/>
      <c r="R325" s="159" t="s">
        <v>3974</v>
      </c>
      <c r="S325" s="70"/>
      <c r="T325" s="92" t="s">
        <v>3741</v>
      </c>
      <c r="U325" s="142" t="s">
        <v>1684</v>
      </c>
      <c r="V325" s="103" t="s">
        <v>1522</v>
      </c>
      <c r="W325" s="103" t="s">
        <v>1126</v>
      </c>
      <c r="X325" s="101" t="s">
        <v>1702</v>
      </c>
      <c r="Y325" s="15" t="s">
        <v>216</v>
      </c>
      <c r="Z325" s="15" t="s">
        <v>166</v>
      </c>
      <c r="AA325" s="64" t="s">
        <v>19</v>
      </c>
      <c r="AB325" s="15" t="s">
        <v>14</v>
      </c>
      <c r="AC325" s="15">
        <v>200</v>
      </c>
      <c r="AD325" s="151"/>
      <c r="AE325" s="173"/>
      <c r="AF325" s="151"/>
      <c r="AG325" s="151"/>
      <c r="AH325" s="151"/>
      <c r="AI325" s="152"/>
      <c r="AJ325" s="173"/>
      <c r="AK325" s="104">
        <f t="shared" si="25"/>
        <v>0</v>
      </c>
      <c r="AL325" s="104"/>
      <c r="AM325" s="104"/>
      <c r="AN325" s="104"/>
      <c r="AO325" s="77" t="s">
        <v>200</v>
      </c>
    </row>
    <row r="326" spans="1:41" s="64" customFormat="1">
      <c r="A326" s="64">
        <v>325</v>
      </c>
      <c r="C326" s="64" t="s">
        <v>1850</v>
      </c>
      <c r="D326" s="101" t="s">
        <v>536</v>
      </c>
      <c r="E326" s="64" t="s">
        <v>2379</v>
      </c>
      <c r="F326" s="64" t="s">
        <v>2383</v>
      </c>
      <c r="G326" s="64" t="s">
        <v>2</v>
      </c>
      <c r="H326" s="64" t="s">
        <v>187</v>
      </c>
      <c r="I326" s="64">
        <v>2014</v>
      </c>
      <c r="L326" s="101" t="s">
        <v>5</v>
      </c>
      <c r="M326" s="170"/>
      <c r="N326" s="92" t="s">
        <v>3647</v>
      </c>
      <c r="O326" s="92" t="s">
        <v>3830</v>
      </c>
      <c r="P326" s="92" t="s">
        <v>3838</v>
      </c>
      <c r="Q326" s="92"/>
      <c r="R326" s="159" t="s">
        <v>3974</v>
      </c>
      <c r="S326" s="70"/>
      <c r="T326" s="92" t="s">
        <v>3741</v>
      </c>
      <c r="U326" s="142" t="s">
        <v>1684</v>
      </c>
      <c r="V326" s="103" t="s">
        <v>1523</v>
      </c>
      <c r="W326" s="103" t="s">
        <v>1127</v>
      </c>
      <c r="X326" s="101" t="s">
        <v>1702</v>
      </c>
      <c r="Y326" s="15" t="s">
        <v>216</v>
      </c>
      <c r="Z326" s="15" t="s">
        <v>166</v>
      </c>
      <c r="AA326" s="64" t="s">
        <v>19</v>
      </c>
      <c r="AB326" s="15" t="s">
        <v>14</v>
      </c>
      <c r="AC326" s="15">
        <v>200</v>
      </c>
      <c r="AD326" s="151"/>
      <c r="AE326" s="173"/>
      <c r="AF326" s="151"/>
      <c r="AG326" s="151"/>
      <c r="AH326" s="151"/>
      <c r="AI326" s="152"/>
      <c r="AJ326" s="173"/>
      <c r="AK326" s="104">
        <f t="shared" si="25"/>
        <v>0</v>
      </c>
      <c r="AL326" s="104"/>
      <c r="AM326" s="104"/>
      <c r="AN326" s="104"/>
      <c r="AO326" s="77" t="s">
        <v>200</v>
      </c>
    </row>
    <row r="327" spans="1:41" s="64" customFormat="1">
      <c r="A327" s="64">
        <v>326</v>
      </c>
      <c r="C327" s="64" t="s">
        <v>1850</v>
      </c>
      <c r="D327" s="101" t="s">
        <v>537</v>
      </c>
      <c r="E327" s="64" t="s">
        <v>2384</v>
      </c>
      <c r="F327" s="64" t="s">
        <v>2385</v>
      </c>
      <c r="G327" s="64" t="s">
        <v>2</v>
      </c>
      <c r="H327" s="64" t="s">
        <v>187</v>
      </c>
      <c r="I327" s="64">
        <v>2014</v>
      </c>
      <c r="L327" s="101" t="s">
        <v>5</v>
      </c>
      <c r="M327" s="170"/>
      <c r="N327" s="92" t="s">
        <v>3648</v>
      </c>
      <c r="O327" s="92" t="s">
        <v>3830</v>
      </c>
      <c r="P327" s="92" t="s">
        <v>3837</v>
      </c>
      <c r="Q327" s="92"/>
      <c r="R327" s="159" t="s">
        <v>3975</v>
      </c>
      <c r="S327" s="70"/>
      <c r="T327" s="92" t="s">
        <v>3747</v>
      </c>
      <c r="U327" s="142" t="s">
        <v>1684</v>
      </c>
      <c r="V327" s="103" t="s">
        <v>1524</v>
      </c>
      <c r="W327" s="103" t="s">
        <v>1128</v>
      </c>
      <c r="X327" s="101" t="s">
        <v>1702</v>
      </c>
      <c r="Y327" s="15" t="s">
        <v>216</v>
      </c>
      <c r="Z327" s="15" t="s">
        <v>166</v>
      </c>
      <c r="AA327" s="64" t="s">
        <v>19</v>
      </c>
      <c r="AB327" s="15" t="s">
        <v>14</v>
      </c>
      <c r="AC327" s="15">
        <v>200</v>
      </c>
      <c r="AD327" s="151"/>
      <c r="AE327" s="173"/>
      <c r="AF327" s="151"/>
      <c r="AG327" s="151"/>
      <c r="AH327" s="151"/>
      <c r="AI327" s="152"/>
      <c r="AJ327" s="173"/>
      <c r="AK327" s="104">
        <f t="shared" si="25"/>
        <v>0</v>
      </c>
      <c r="AL327" s="104"/>
      <c r="AM327" s="104"/>
      <c r="AN327" s="104"/>
      <c r="AO327" s="77" t="s">
        <v>200</v>
      </c>
    </row>
    <row r="328" spans="1:41" s="64" customFormat="1">
      <c r="A328" s="64">
        <v>327</v>
      </c>
      <c r="C328" s="64" t="s">
        <v>1850</v>
      </c>
      <c r="D328" s="101" t="s">
        <v>538</v>
      </c>
      <c r="E328" s="64" t="s">
        <v>2384</v>
      </c>
      <c r="F328" s="64" t="s">
        <v>2386</v>
      </c>
      <c r="G328" s="64" t="s">
        <v>2</v>
      </c>
      <c r="H328" s="64" t="s">
        <v>187</v>
      </c>
      <c r="I328" s="64">
        <v>2014</v>
      </c>
      <c r="L328" s="101" t="s">
        <v>5</v>
      </c>
      <c r="M328" s="170"/>
      <c r="N328" s="92" t="s">
        <v>3648</v>
      </c>
      <c r="O328" s="92" t="s">
        <v>3830</v>
      </c>
      <c r="P328" s="92" t="s">
        <v>3837</v>
      </c>
      <c r="Q328" s="92"/>
      <c r="R328" s="159" t="s">
        <v>3975</v>
      </c>
      <c r="S328" s="70"/>
      <c r="T328" s="92" t="s">
        <v>3747</v>
      </c>
      <c r="U328" s="142" t="s">
        <v>1684</v>
      </c>
      <c r="V328" s="103" t="s">
        <v>1525</v>
      </c>
      <c r="W328" s="103" t="s">
        <v>1129</v>
      </c>
      <c r="X328" s="101" t="s">
        <v>1702</v>
      </c>
      <c r="Y328" s="15" t="s">
        <v>216</v>
      </c>
      <c r="Z328" s="15" t="s">
        <v>166</v>
      </c>
      <c r="AA328" s="64" t="s">
        <v>19</v>
      </c>
      <c r="AB328" s="15" t="s">
        <v>14</v>
      </c>
      <c r="AC328" s="15">
        <v>200</v>
      </c>
      <c r="AD328" s="151"/>
      <c r="AE328" s="173"/>
      <c r="AF328" s="151"/>
      <c r="AG328" s="151"/>
      <c r="AH328" s="151"/>
      <c r="AI328" s="152"/>
      <c r="AJ328" s="173"/>
      <c r="AK328" s="104">
        <f t="shared" si="25"/>
        <v>0</v>
      </c>
      <c r="AL328" s="104"/>
      <c r="AM328" s="104"/>
      <c r="AN328" s="104"/>
      <c r="AO328" s="77" t="s">
        <v>200</v>
      </c>
    </row>
    <row r="329" spans="1:41" s="64" customFormat="1">
      <c r="A329" s="64">
        <v>328</v>
      </c>
      <c r="C329" s="64" t="s">
        <v>1850</v>
      </c>
      <c r="D329" s="101" t="s">
        <v>539</v>
      </c>
      <c r="E329" s="64" t="s">
        <v>2387</v>
      </c>
      <c r="F329" s="64" t="s">
        <v>2388</v>
      </c>
      <c r="G329" s="64" t="s">
        <v>2</v>
      </c>
      <c r="H329" s="64" t="s">
        <v>187</v>
      </c>
      <c r="I329" s="64">
        <v>2014</v>
      </c>
      <c r="L329" s="101" t="s">
        <v>5</v>
      </c>
      <c r="M329" s="170"/>
      <c r="N329" s="92" t="s">
        <v>707</v>
      </c>
      <c r="O329" s="92" t="s">
        <v>3830</v>
      </c>
      <c r="P329" s="92" t="s">
        <v>3838</v>
      </c>
      <c r="Q329" s="92"/>
      <c r="R329" s="159" t="s">
        <v>3972</v>
      </c>
      <c r="S329" s="70"/>
      <c r="T329" s="92" t="s">
        <v>707</v>
      </c>
      <c r="U329" s="142" t="s">
        <v>1684</v>
      </c>
      <c r="V329" s="103" t="s">
        <v>1526</v>
      </c>
      <c r="W329" s="103" t="s">
        <v>1130</v>
      </c>
      <c r="X329" s="101" t="s">
        <v>1702</v>
      </c>
      <c r="Y329" s="15" t="s">
        <v>216</v>
      </c>
      <c r="Z329" s="15" t="s">
        <v>166</v>
      </c>
      <c r="AA329" s="64" t="s">
        <v>19</v>
      </c>
      <c r="AB329" s="15" t="s">
        <v>14</v>
      </c>
      <c r="AC329" s="15">
        <v>200</v>
      </c>
      <c r="AD329" s="151"/>
      <c r="AE329" s="173"/>
      <c r="AF329" s="151"/>
      <c r="AG329" s="151"/>
      <c r="AH329" s="151"/>
      <c r="AI329" s="152"/>
      <c r="AJ329" s="173"/>
      <c r="AK329" s="104">
        <f t="shared" si="25"/>
        <v>0</v>
      </c>
      <c r="AL329" s="104"/>
      <c r="AM329" s="104"/>
      <c r="AN329" s="104"/>
      <c r="AO329" s="77" t="s">
        <v>200</v>
      </c>
    </row>
    <row r="330" spans="1:41" s="64" customFormat="1">
      <c r="A330" s="64">
        <v>329</v>
      </c>
      <c r="C330" s="64" t="s">
        <v>1850</v>
      </c>
      <c r="D330" s="101" t="s">
        <v>540</v>
      </c>
      <c r="E330" s="64" t="s">
        <v>2387</v>
      </c>
      <c r="F330" s="64" t="s">
        <v>2389</v>
      </c>
      <c r="G330" s="64" t="s">
        <v>2</v>
      </c>
      <c r="H330" s="64" t="s">
        <v>187</v>
      </c>
      <c r="I330" s="64">
        <v>2014</v>
      </c>
      <c r="L330" s="101" t="s">
        <v>5</v>
      </c>
      <c r="M330" s="170"/>
      <c r="N330" s="92" t="s">
        <v>707</v>
      </c>
      <c r="O330" s="92" t="s">
        <v>3830</v>
      </c>
      <c r="P330" s="92" t="s">
        <v>3838</v>
      </c>
      <c r="Q330" s="92"/>
      <c r="R330" s="159" t="s">
        <v>3972</v>
      </c>
      <c r="S330" s="70"/>
      <c r="T330" s="92" t="s">
        <v>707</v>
      </c>
      <c r="U330" s="142" t="s">
        <v>1684</v>
      </c>
      <c r="V330" s="103" t="s">
        <v>1527</v>
      </c>
      <c r="W330" s="103" t="s">
        <v>1131</v>
      </c>
      <c r="X330" s="101" t="s">
        <v>1702</v>
      </c>
      <c r="Y330" s="15" t="s">
        <v>216</v>
      </c>
      <c r="Z330" s="15" t="s">
        <v>166</v>
      </c>
      <c r="AA330" s="64" t="s">
        <v>19</v>
      </c>
      <c r="AB330" s="15" t="s">
        <v>14</v>
      </c>
      <c r="AC330" s="15">
        <v>200</v>
      </c>
      <c r="AD330" s="151"/>
      <c r="AE330" s="173"/>
      <c r="AF330" s="151"/>
      <c r="AG330" s="151"/>
      <c r="AH330" s="151"/>
      <c r="AI330" s="152"/>
      <c r="AJ330" s="173"/>
      <c r="AK330" s="104">
        <f t="shared" si="25"/>
        <v>0</v>
      </c>
      <c r="AL330" s="104"/>
      <c r="AM330" s="104"/>
      <c r="AN330" s="104"/>
      <c r="AO330" s="77" t="s">
        <v>200</v>
      </c>
    </row>
    <row r="331" spans="1:41" s="64" customFormat="1">
      <c r="A331" s="64">
        <v>330</v>
      </c>
      <c r="C331" s="64" t="s">
        <v>1850</v>
      </c>
      <c r="D331" s="101" t="s">
        <v>541</v>
      </c>
      <c r="E331" s="64" t="s">
        <v>2387</v>
      </c>
      <c r="F331" s="64" t="s">
        <v>2390</v>
      </c>
      <c r="G331" s="64" t="s">
        <v>2</v>
      </c>
      <c r="H331" s="64" t="s">
        <v>187</v>
      </c>
      <c r="I331" s="64">
        <v>2014</v>
      </c>
      <c r="L331" s="101" t="s">
        <v>5</v>
      </c>
      <c r="M331" s="170"/>
      <c r="N331" s="92" t="s">
        <v>707</v>
      </c>
      <c r="O331" s="92" t="s">
        <v>3830</v>
      </c>
      <c r="P331" s="92" t="s">
        <v>3838</v>
      </c>
      <c r="Q331" s="92"/>
      <c r="R331" s="159" t="s">
        <v>3972</v>
      </c>
      <c r="S331" s="70"/>
      <c r="T331" s="92" t="s">
        <v>707</v>
      </c>
      <c r="U331" s="142" t="s">
        <v>1684</v>
      </c>
      <c r="V331" s="103" t="s">
        <v>1528</v>
      </c>
      <c r="W331" s="103" t="s">
        <v>1132</v>
      </c>
      <c r="X331" s="101" t="s">
        <v>1702</v>
      </c>
      <c r="Y331" s="15" t="s">
        <v>216</v>
      </c>
      <c r="Z331" s="15" t="s">
        <v>166</v>
      </c>
      <c r="AA331" s="64" t="s">
        <v>19</v>
      </c>
      <c r="AB331" s="15" t="s">
        <v>14</v>
      </c>
      <c r="AC331" s="15">
        <v>200</v>
      </c>
      <c r="AD331" s="151"/>
      <c r="AE331" s="173"/>
      <c r="AF331" s="151"/>
      <c r="AG331" s="151"/>
      <c r="AH331" s="151"/>
      <c r="AI331" s="152"/>
      <c r="AJ331" s="173"/>
      <c r="AK331" s="104">
        <f t="shared" si="25"/>
        <v>0</v>
      </c>
      <c r="AL331" s="104"/>
      <c r="AM331" s="104"/>
      <c r="AN331" s="104"/>
      <c r="AO331" s="77" t="s">
        <v>200</v>
      </c>
    </row>
    <row r="332" spans="1:41" s="64" customFormat="1">
      <c r="A332" s="64">
        <v>331</v>
      </c>
      <c r="C332" s="64" t="s">
        <v>1850</v>
      </c>
      <c r="D332" s="101" t="s">
        <v>542</v>
      </c>
      <c r="E332" s="64" t="s">
        <v>2391</v>
      </c>
      <c r="F332" s="64" t="s">
        <v>2392</v>
      </c>
      <c r="G332" s="64" t="s">
        <v>2</v>
      </c>
      <c r="H332" s="64" t="s">
        <v>187</v>
      </c>
      <c r="I332" s="64">
        <v>2014</v>
      </c>
      <c r="L332" s="101" t="s">
        <v>5</v>
      </c>
      <c r="M332" s="170"/>
      <c r="N332" s="92" t="s">
        <v>706</v>
      </c>
      <c r="O332" s="92" t="s">
        <v>3830</v>
      </c>
      <c r="P332" s="92" t="s">
        <v>3837</v>
      </c>
      <c r="Q332" s="92"/>
      <c r="R332" s="159" t="s">
        <v>3971</v>
      </c>
      <c r="S332" s="70"/>
      <c r="T332" s="92" t="s">
        <v>706</v>
      </c>
      <c r="U332" s="142" t="s">
        <v>1684</v>
      </c>
      <c r="V332" s="103" t="s">
        <v>1529</v>
      </c>
      <c r="W332" s="103" t="s">
        <v>1133</v>
      </c>
      <c r="X332" s="101" t="s">
        <v>1702</v>
      </c>
      <c r="Y332" s="15" t="s">
        <v>216</v>
      </c>
      <c r="Z332" s="15" t="s">
        <v>166</v>
      </c>
      <c r="AA332" s="64" t="s">
        <v>19</v>
      </c>
      <c r="AB332" s="15" t="s">
        <v>14</v>
      </c>
      <c r="AC332" s="15">
        <v>200</v>
      </c>
      <c r="AD332" s="151"/>
      <c r="AE332" s="173"/>
      <c r="AF332" s="151"/>
      <c r="AG332" s="151"/>
      <c r="AH332" s="151"/>
      <c r="AI332" s="152"/>
      <c r="AJ332" s="173"/>
      <c r="AK332" s="104">
        <f t="shared" si="25"/>
        <v>0</v>
      </c>
      <c r="AL332" s="104"/>
      <c r="AM332" s="104"/>
      <c r="AN332" s="104"/>
      <c r="AO332" s="77" t="s">
        <v>200</v>
      </c>
    </row>
    <row r="333" spans="1:41" s="64" customFormat="1">
      <c r="A333" s="64">
        <v>332</v>
      </c>
      <c r="C333" s="64" t="s">
        <v>1850</v>
      </c>
      <c r="D333" s="101" t="s">
        <v>543</v>
      </c>
      <c r="E333" s="64" t="s">
        <v>2391</v>
      </c>
      <c r="F333" s="64" t="s">
        <v>2393</v>
      </c>
      <c r="G333" s="64" t="s">
        <v>2</v>
      </c>
      <c r="H333" s="64" t="s">
        <v>187</v>
      </c>
      <c r="I333" s="64">
        <v>2014</v>
      </c>
      <c r="L333" s="101" t="s">
        <v>5</v>
      </c>
      <c r="M333" s="170"/>
      <c r="N333" s="92" t="s">
        <v>706</v>
      </c>
      <c r="O333" s="92" t="s">
        <v>3830</v>
      </c>
      <c r="P333" s="92" t="s">
        <v>3837</v>
      </c>
      <c r="Q333" s="92"/>
      <c r="R333" s="159" t="s">
        <v>3971</v>
      </c>
      <c r="S333" s="70"/>
      <c r="T333" s="92" t="s">
        <v>706</v>
      </c>
      <c r="U333" s="142" t="s">
        <v>1684</v>
      </c>
      <c r="V333" s="103" t="s">
        <v>1530</v>
      </c>
      <c r="W333" s="103" t="s">
        <v>1134</v>
      </c>
      <c r="X333" s="101" t="s">
        <v>1702</v>
      </c>
      <c r="Y333" s="15" t="s">
        <v>216</v>
      </c>
      <c r="Z333" s="15" t="s">
        <v>166</v>
      </c>
      <c r="AA333" s="64" t="s">
        <v>19</v>
      </c>
      <c r="AB333" s="15" t="s">
        <v>14</v>
      </c>
      <c r="AC333" s="15">
        <v>200</v>
      </c>
      <c r="AD333" s="151"/>
      <c r="AE333" s="173"/>
      <c r="AF333" s="151"/>
      <c r="AG333" s="151"/>
      <c r="AH333" s="151"/>
      <c r="AI333" s="152"/>
      <c r="AJ333" s="173"/>
      <c r="AK333" s="104">
        <f t="shared" si="25"/>
        <v>0</v>
      </c>
      <c r="AL333" s="104"/>
      <c r="AM333" s="104"/>
      <c r="AN333" s="104"/>
      <c r="AO333" s="77" t="s">
        <v>200</v>
      </c>
    </row>
    <row r="334" spans="1:41" s="64" customFormat="1">
      <c r="A334" s="64">
        <v>333</v>
      </c>
      <c r="C334" s="64" t="s">
        <v>1850</v>
      </c>
      <c r="D334" s="101" t="s">
        <v>544</v>
      </c>
      <c r="E334" s="64" t="s">
        <v>2391</v>
      </c>
      <c r="F334" s="64" t="s">
        <v>2394</v>
      </c>
      <c r="G334" s="64" t="s">
        <v>2</v>
      </c>
      <c r="H334" s="64" t="s">
        <v>187</v>
      </c>
      <c r="I334" s="64">
        <v>2014</v>
      </c>
      <c r="L334" s="101" t="s">
        <v>5</v>
      </c>
      <c r="M334" s="170"/>
      <c r="N334" s="92" t="s">
        <v>706</v>
      </c>
      <c r="O334" s="92" t="s">
        <v>3830</v>
      </c>
      <c r="P334" s="92" t="s">
        <v>3837</v>
      </c>
      <c r="Q334" s="92"/>
      <c r="R334" s="159" t="s">
        <v>3971</v>
      </c>
      <c r="S334" s="70"/>
      <c r="T334" s="92" t="s">
        <v>706</v>
      </c>
      <c r="U334" s="142" t="s">
        <v>1684</v>
      </c>
      <c r="V334" s="103" t="s">
        <v>1531</v>
      </c>
      <c r="W334" s="103" t="s">
        <v>1135</v>
      </c>
      <c r="X334" s="101" t="s">
        <v>1702</v>
      </c>
      <c r="Y334" s="15" t="s">
        <v>216</v>
      </c>
      <c r="Z334" s="15" t="s">
        <v>166</v>
      </c>
      <c r="AA334" s="64" t="s">
        <v>19</v>
      </c>
      <c r="AB334" s="15" t="s">
        <v>14</v>
      </c>
      <c r="AC334" s="15">
        <v>200</v>
      </c>
      <c r="AD334" s="151"/>
      <c r="AE334" s="173"/>
      <c r="AF334" s="151"/>
      <c r="AG334" s="151"/>
      <c r="AH334" s="151"/>
      <c r="AI334" s="152"/>
      <c r="AJ334" s="173"/>
      <c r="AK334" s="104">
        <f t="shared" si="25"/>
        <v>0</v>
      </c>
      <c r="AL334" s="104"/>
      <c r="AM334" s="104"/>
      <c r="AN334" s="104"/>
      <c r="AO334" s="77" t="s">
        <v>200</v>
      </c>
    </row>
    <row r="335" spans="1:41" s="64" customFormat="1">
      <c r="A335" s="64">
        <v>334</v>
      </c>
      <c r="C335" s="64" t="s">
        <v>1850</v>
      </c>
      <c r="D335" s="101" t="s">
        <v>545</v>
      </c>
      <c r="E335" s="64" t="s">
        <v>2391</v>
      </c>
      <c r="F335" s="64" t="s">
        <v>2395</v>
      </c>
      <c r="G335" s="64" t="s">
        <v>2</v>
      </c>
      <c r="H335" s="64" t="s">
        <v>187</v>
      </c>
      <c r="I335" s="64">
        <v>2014</v>
      </c>
      <c r="L335" s="101" t="s">
        <v>5</v>
      </c>
      <c r="M335" s="170"/>
      <c r="N335" s="92" t="s">
        <v>706</v>
      </c>
      <c r="O335" s="92" t="s">
        <v>3830</v>
      </c>
      <c r="P335" s="92" t="s">
        <v>3837</v>
      </c>
      <c r="Q335" s="92"/>
      <c r="R335" s="159" t="s">
        <v>3971</v>
      </c>
      <c r="S335" s="70"/>
      <c r="T335" s="92" t="s">
        <v>706</v>
      </c>
      <c r="U335" s="142" t="s">
        <v>1684</v>
      </c>
      <c r="V335" s="103" t="s">
        <v>1532</v>
      </c>
      <c r="W335" s="103" t="s">
        <v>1136</v>
      </c>
      <c r="X335" s="101" t="s">
        <v>1702</v>
      </c>
      <c r="Y335" s="15" t="s">
        <v>216</v>
      </c>
      <c r="Z335" s="15" t="s">
        <v>166</v>
      </c>
      <c r="AA335" s="64" t="s">
        <v>19</v>
      </c>
      <c r="AB335" s="15" t="s">
        <v>14</v>
      </c>
      <c r="AC335" s="15">
        <v>200</v>
      </c>
      <c r="AD335" s="151"/>
      <c r="AE335" s="173"/>
      <c r="AF335" s="151"/>
      <c r="AG335" s="151"/>
      <c r="AH335" s="151"/>
      <c r="AI335" s="152"/>
      <c r="AJ335" s="173"/>
      <c r="AK335" s="104">
        <f t="shared" si="25"/>
        <v>0</v>
      </c>
      <c r="AL335" s="104"/>
      <c r="AM335" s="104"/>
      <c r="AN335" s="104"/>
      <c r="AO335" s="77" t="s">
        <v>200</v>
      </c>
    </row>
    <row r="336" spans="1:41" s="69" customFormat="1">
      <c r="A336" s="69">
        <v>335</v>
      </c>
      <c r="C336" s="69" t="s">
        <v>1851</v>
      </c>
      <c r="D336" s="70" t="s">
        <v>546</v>
      </c>
      <c r="E336" s="69" t="s">
        <v>2396</v>
      </c>
      <c r="F336" s="69" t="s">
        <v>2397</v>
      </c>
      <c r="G336" s="69" t="s">
        <v>2</v>
      </c>
      <c r="H336" s="69" t="s">
        <v>187</v>
      </c>
      <c r="I336" s="69">
        <v>2014</v>
      </c>
      <c r="L336" s="70" t="s">
        <v>5</v>
      </c>
      <c r="M336" s="70"/>
      <c r="N336" s="70" t="s">
        <v>3646</v>
      </c>
      <c r="O336" s="70" t="s">
        <v>3830</v>
      </c>
      <c r="P336" s="70" t="s">
        <v>3838</v>
      </c>
      <c r="Q336" s="70"/>
      <c r="R336" s="175" t="s">
        <v>3973</v>
      </c>
      <c r="S336" s="70"/>
      <c r="T336" s="70" t="s">
        <v>3740</v>
      </c>
      <c r="U336" s="71" t="s">
        <v>1684</v>
      </c>
      <c r="V336" s="80" t="s">
        <v>1533</v>
      </c>
      <c r="W336" s="80" t="s">
        <v>1137</v>
      </c>
      <c r="X336" s="70" t="s">
        <v>1702</v>
      </c>
      <c r="Y336" s="68" t="s">
        <v>216</v>
      </c>
      <c r="Z336" s="68" t="s">
        <v>166</v>
      </c>
      <c r="AA336" s="69" t="s">
        <v>19</v>
      </c>
      <c r="AB336" s="68" t="s">
        <v>14</v>
      </c>
      <c r="AC336" s="68">
        <v>200</v>
      </c>
      <c r="AD336" s="147"/>
      <c r="AE336" s="147"/>
      <c r="AF336" s="147"/>
      <c r="AG336" s="147"/>
      <c r="AH336" s="147"/>
      <c r="AI336" s="148"/>
      <c r="AJ336" s="147"/>
      <c r="AK336" s="72">
        <f t="shared" si="25"/>
        <v>0</v>
      </c>
      <c r="AL336" s="72"/>
      <c r="AM336" s="72"/>
      <c r="AN336" s="72"/>
      <c r="AO336" s="74" t="s">
        <v>200</v>
      </c>
    </row>
    <row r="337" spans="1:41" s="69" customFormat="1">
      <c r="A337" s="69">
        <v>336</v>
      </c>
      <c r="C337" s="69" t="s">
        <v>1851</v>
      </c>
      <c r="D337" s="70" t="s">
        <v>547</v>
      </c>
      <c r="E337" s="69" t="s">
        <v>2396</v>
      </c>
      <c r="F337" s="69" t="s">
        <v>2398</v>
      </c>
      <c r="G337" s="69" t="s">
        <v>2</v>
      </c>
      <c r="H337" s="69" t="s">
        <v>187</v>
      </c>
      <c r="I337" s="69">
        <v>2014</v>
      </c>
      <c r="L337" s="70" t="s">
        <v>5</v>
      </c>
      <c r="M337" s="70"/>
      <c r="N337" s="70" t="s">
        <v>3646</v>
      </c>
      <c r="O337" s="70" t="s">
        <v>3830</v>
      </c>
      <c r="P337" s="70" t="s">
        <v>3838</v>
      </c>
      <c r="Q337" s="70"/>
      <c r="R337" s="175" t="s">
        <v>3973</v>
      </c>
      <c r="S337" s="70"/>
      <c r="T337" s="70" t="s">
        <v>3740</v>
      </c>
      <c r="U337" s="71" t="s">
        <v>1684</v>
      </c>
      <c r="V337" s="80" t="s">
        <v>1534</v>
      </c>
      <c r="W337" s="80" t="s">
        <v>1138</v>
      </c>
      <c r="X337" s="70" t="s">
        <v>1702</v>
      </c>
      <c r="Y337" s="68" t="s">
        <v>216</v>
      </c>
      <c r="Z337" s="68" t="s">
        <v>166</v>
      </c>
      <c r="AA337" s="69" t="s">
        <v>19</v>
      </c>
      <c r="AB337" s="68" t="s">
        <v>14</v>
      </c>
      <c r="AC337" s="68">
        <v>200</v>
      </c>
      <c r="AD337" s="147"/>
      <c r="AE337" s="147"/>
      <c r="AF337" s="147"/>
      <c r="AG337" s="147"/>
      <c r="AH337" s="147"/>
      <c r="AI337" s="148"/>
      <c r="AJ337" s="147"/>
      <c r="AK337" s="72">
        <f t="shared" si="25"/>
        <v>0</v>
      </c>
      <c r="AL337" s="72"/>
      <c r="AM337" s="72"/>
      <c r="AN337" s="72"/>
      <c r="AO337" s="74" t="s">
        <v>200</v>
      </c>
    </row>
    <row r="338" spans="1:41" s="69" customFormat="1">
      <c r="A338" s="69">
        <v>337</v>
      </c>
      <c r="C338" s="69" t="s">
        <v>1851</v>
      </c>
      <c r="D338" s="70" t="s">
        <v>548</v>
      </c>
      <c r="E338" s="69" t="s">
        <v>2396</v>
      </c>
      <c r="F338" s="69" t="s">
        <v>2399</v>
      </c>
      <c r="G338" s="69" t="s">
        <v>2</v>
      </c>
      <c r="H338" s="69" t="s">
        <v>187</v>
      </c>
      <c r="I338" s="69">
        <v>2014</v>
      </c>
      <c r="L338" s="70" t="s">
        <v>5</v>
      </c>
      <c r="M338" s="70"/>
      <c r="N338" s="70" t="s">
        <v>3646</v>
      </c>
      <c r="O338" s="70" t="s">
        <v>3830</v>
      </c>
      <c r="P338" s="70" t="s">
        <v>3838</v>
      </c>
      <c r="Q338" s="70"/>
      <c r="R338" s="175" t="s">
        <v>3973</v>
      </c>
      <c r="S338" s="70"/>
      <c r="T338" s="70" t="s">
        <v>3740</v>
      </c>
      <c r="U338" s="71" t="s">
        <v>1684</v>
      </c>
      <c r="V338" s="80" t="s">
        <v>1535</v>
      </c>
      <c r="W338" s="80" t="s">
        <v>1139</v>
      </c>
      <c r="X338" s="70" t="s">
        <v>1702</v>
      </c>
      <c r="Y338" s="68" t="s">
        <v>216</v>
      </c>
      <c r="Z338" s="68" t="s">
        <v>166</v>
      </c>
      <c r="AA338" s="69" t="s">
        <v>19</v>
      </c>
      <c r="AB338" s="68" t="s">
        <v>14</v>
      </c>
      <c r="AC338" s="68">
        <v>200</v>
      </c>
      <c r="AD338" s="147"/>
      <c r="AE338" s="147"/>
      <c r="AF338" s="147"/>
      <c r="AG338" s="147"/>
      <c r="AH338" s="147"/>
      <c r="AI338" s="148"/>
      <c r="AJ338" s="147"/>
      <c r="AK338" s="72">
        <f t="shared" si="25"/>
        <v>0</v>
      </c>
      <c r="AL338" s="72"/>
      <c r="AM338" s="72"/>
      <c r="AN338" s="72"/>
      <c r="AO338" s="74" t="s">
        <v>200</v>
      </c>
    </row>
    <row r="339" spans="1:41" s="69" customFormat="1">
      <c r="A339" s="69">
        <v>338</v>
      </c>
      <c r="C339" s="69" t="s">
        <v>1851</v>
      </c>
      <c r="D339" s="70" t="s">
        <v>549</v>
      </c>
      <c r="E339" s="69" t="s">
        <v>2396</v>
      </c>
      <c r="F339" s="69" t="s">
        <v>2400</v>
      </c>
      <c r="G339" s="69" t="s">
        <v>2</v>
      </c>
      <c r="H339" s="69" t="s">
        <v>187</v>
      </c>
      <c r="I339" s="69">
        <v>2014</v>
      </c>
      <c r="L339" s="70" t="s">
        <v>5</v>
      </c>
      <c r="M339" s="70"/>
      <c r="N339" s="70" t="s">
        <v>3646</v>
      </c>
      <c r="O339" s="70" t="s">
        <v>3830</v>
      </c>
      <c r="P339" s="70" t="s">
        <v>3838</v>
      </c>
      <c r="Q339" s="70"/>
      <c r="R339" s="175" t="s">
        <v>3973</v>
      </c>
      <c r="S339" s="70"/>
      <c r="T339" s="70" t="s">
        <v>3740</v>
      </c>
      <c r="U339" s="71" t="s">
        <v>1684</v>
      </c>
      <c r="V339" s="80" t="s">
        <v>1536</v>
      </c>
      <c r="W339" s="80" t="s">
        <v>1140</v>
      </c>
      <c r="X339" s="70" t="s">
        <v>1702</v>
      </c>
      <c r="Y339" s="68" t="s">
        <v>216</v>
      </c>
      <c r="Z339" s="68" t="s">
        <v>166</v>
      </c>
      <c r="AA339" s="69" t="s">
        <v>19</v>
      </c>
      <c r="AB339" s="68" t="s">
        <v>14</v>
      </c>
      <c r="AC339" s="68">
        <v>200</v>
      </c>
      <c r="AD339" s="147"/>
      <c r="AE339" s="147"/>
      <c r="AF339" s="147"/>
      <c r="AG339" s="147"/>
      <c r="AH339" s="147"/>
      <c r="AI339" s="148"/>
      <c r="AJ339" s="147"/>
      <c r="AK339" s="72">
        <f t="shared" si="25"/>
        <v>0</v>
      </c>
      <c r="AL339" s="72"/>
      <c r="AM339" s="72"/>
      <c r="AN339" s="72"/>
      <c r="AO339" s="74" t="s">
        <v>200</v>
      </c>
    </row>
    <row r="340" spans="1:41" s="64" customFormat="1">
      <c r="A340" s="64">
        <v>339</v>
      </c>
      <c r="C340" s="64" t="s">
        <v>1850</v>
      </c>
      <c r="D340" s="101" t="s">
        <v>550</v>
      </c>
      <c r="E340" s="64" t="s">
        <v>2401</v>
      </c>
      <c r="F340" s="64" t="s">
        <v>2402</v>
      </c>
      <c r="G340" s="64" t="s">
        <v>2</v>
      </c>
      <c r="H340" s="64" t="s">
        <v>187</v>
      </c>
      <c r="I340" s="64">
        <v>2014</v>
      </c>
      <c r="L340" s="101" t="s">
        <v>5</v>
      </c>
      <c r="M340" s="170"/>
      <c r="N340" s="92" t="s">
        <v>3645</v>
      </c>
      <c r="O340" s="92" t="s">
        <v>3830</v>
      </c>
      <c r="P340" s="92" t="s">
        <v>3837</v>
      </c>
      <c r="Q340" s="92"/>
      <c r="R340" s="159" t="s">
        <v>3970</v>
      </c>
      <c r="S340" s="70"/>
      <c r="T340" s="92" t="s">
        <v>3739</v>
      </c>
      <c r="U340" s="142" t="s">
        <v>1684</v>
      </c>
      <c r="V340" s="103" t="s">
        <v>1537</v>
      </c>
      <c r="W340" s="103" t="s">
        <v>1141</v>
      </c>
      <c r="X340" s="101" t="s">
        <v>1702</v>
      </c>
      <c r="Y340" s="15" t="s">
        <v>216</v>
      </c>
      <c r="Z340" s="15" t="s">
        <v>166</v>
      </c>
      <c r="AA340" s="64" t="s">
        <v>19</v>
      </c>
      <c r="AB340" s="15" t="s">
        <v>14</v>
      </c>
      <c r="AC340" s="15">
        <v>200</v>
      </c>
      <c r="AD340" s="151"/>
      <c r="AE340" s="173"/>
      <c r="AF340" s="151"/>
      <c r="AG340" s="151"/>
      <c r="AH340" s="151"/>
      <c r="AI340" s="152"/>
      <c r="AJ340" s="173"/>
      <c r="AK340" s="104">
        <f t="shared" si="25"/>
        <v>0</v>
      </c>
      <c r="AL340" s="104"/>
      <c r="AM340" s="104"/>
      <c r="AN340" s="104"/>
      <c r="AO340" s="77" t="s">
        <v>200</v>
      </c>
    </row>
    <row r="341" spans="1:41" s="64" customFormat="1">
      <c r="A341" s="64">
        <v>340</v>
      </c>
      <c r="C341" s="64" t="s">
        <v>1850</v>
      </c>
      <c r="D341" s="101" t="s">
        <v>551</v>
      </c>
      <c r="E341" s="64" t="s">
        <v>2401</v>
      </c>
      <c r="F341" s="64" t="s">
        <v>2403</v>
      </c>
      <c r="G341" s="64" t="s">
        <v>2</v>
      </c>
      <c r="H341" s="64" t="s">
        <v>187</v>
      </c>
      <c r="I341" s="64">
        <v>2014</v>
      </c>
      <c r="L341" s="101" t="s">
        <v>5</v>
      </c>
      <c r="M341" s="170"/>
      <c r="N341" s="92" t="s">
        <v>3645</v>
      </c>
      <c r="O341" s="92" t="s">
        <v>3830</v>
      </c>
      <c r="P341" s="92" t="s">
        <v>3837</v>
      </c>
      <c r="Q341" s="92"/>
      <c r="R341" s="159" t="s">
        <v>3970</v>
      </c>
      <c r="S341" s="70"/>
      <c r="T341" s="92" t="s">
        <v>3739</v>
      </c>
      <c r="U341" s="142" t="s">
        <v>1684</v>
      </c>
      <c r="V341" s="103" t="s">
        <v>1538</v>
      </c>
      <c r="W341" s="103" t="s">
        <v>1142</v>
      </c>
      <c r="X341" s="101" t="s">
        <v>1702</v>
      </c>
      <c r="Y341" s="15" t="s">
        <v>216</v>
      </c>
      <c r="Z341" s="15" t="s">
        <v>166</v>
      </c>
      <c r="AA341" s="64" t="s">
        <v>19</v>
      </c>
      <c r="AB341" s="15" t="s">
        <v>14</v>
      </c>
      <c r="AC341" s="15">
        <v>200</v>
      </c>
      <c r="AD341" s="151"/>
      <c r="AE341" s="173"/>
      <c r="AF341" s="151"/>
      <c r="AG341" s="151"/>
      <c r="AH341" s="151"/>
      <c r="AI341" s="152"/>
      <c r="AJ341" s="173"/>
      <c r="AK341" s="104">
        <f t="shared" ref="AK341:AK409" si="26">SUM(AL341:AN341)</f>
        <v>0</v>
      </c>
      <c r="AL341" s="104"/>
      <c r="AM341" s="104"/>
      <c r="AN341" s="104"/>
      <c r="AO341" s="77" t="s">
        <v>200</v>
      </c>
    </row>
    <row r="342" spans="1:41" s="64" customFormat="1">
      <c r="A342" s="64">
        <v>341</v>
      </c>
      <c r="C342" s="64" t="s">
        <v>1850</v>
      </c>
      <c r="D342" s="101" t="s">
        <v>552</v>
      </c>
      <c r="E342" s="64" t="s">
        <v>2421</v>
      </c>
      <c r="F342" s="64" t="s">
        <v>2422</v>
      </c>
      <c r="G342" s="64" t="s">
        <v>2</v>
      </c>
      <c r="H342" s="64" t="s">
        <v>187</v>
      </c>
      <c r="I342" s="64">
        <v>2014</v>
      </c>
      <c r="L342" s="101" t="s">
        <v>5</v>
      </c>
      <c r="M342" s="170"/>
      <c r="N342" s="92" t="s">
        <v>3649</v>
      </c>
      <c r="O342" s="92" t="s">
        <v>3831</v>
      </c>
      <c r="P342" s="92" t="s">
        <v>3840</v>
      </c>
      <c r="Q342" s="92"/>
      <c r="R342" s="159" t="s">
        <v>3976</v>
      </c>
      <c r="S342" s="70"/>
      <c r="T342" s="92" t="s">
        <v>3743</v>
      </c>
      <c r="U342" s="142" t="s">
        <v>479</v>
      </c>
      <c r="V342" s="103" t="s">
        <v>1539</v>
      </c>
      <c r="W342" s="103" t="s">
        <v>1143</v>
      </c>
      <c r="X342" s="101" t="s">
        <v>1702</v>
      </c>
      <c r="Y342" s="15" t="s">
        <v>216</v>
      </c>
      <c r="Z342" s="15" t="s">
        <v>166</v>
      </c>
      <c r="AA342" s="64" t="s">
        <v>19</v>
      </c>
      <c r="AB342" s="15" t="s">
        <v>14</v>
      </c>
      <c r="AC342" s="15">
        <v>200</v>
      </c>
      <c r="AD342" s="151"/>
      <c r="AE342" s="173"/>
      <c r="AF342" s="151"/>
      <c r="AG342" s="151"/>
      <c r="AH342" s="151"/>
      <c r="AI342" s="152"/>
      <c r="AJ342" s="173"/>
      <c r="AK342" s="104">
        <f t="shared" si="26"/>
        <v>0</v>
      </c>
      <c r="AL342" s="104"/>
      <c r="AM342" s="104"/>
      <c r="AN342" s="104"/>
      <c r="AO342" s="77" t="s">
        <v>200</v>
      </c>
    </row>
    <row r="343" spans="1:41">
      <c r="A343" s="85">
        <v>342</v>
      </c>
      <c r="C343" s="85" t="s">
        <v>1777</v>
      </c>
      <c r="D343" s="92" t="s">
        <v>296</v>
      </c>
      <c r="E343" s="85" t="s">
        <v>2450</v>
      </c>
      <c r="F343" s="85" t="s">
        <v>2451</v>
      </c>
      <c r="G343" s="85" t="s">
        <v>2</v>
      </c>
      <c r="H343" s="85" t="s">
        <v>198</v>
      </c>
      <c r="I343" s="85">
        <v>2014</v>
      </c>
      <c r="L343" s="92" t="s">
        <v>5</v>
      </c>
      <c r="M343" s="92"/>
      <c r="N343" s="162" t="s">
        <v>3633</v>
      </c>
      <c r="O343" s="92" t="s">
        <v>3835</v>
      </c>
      <c r="P343" s="92" t="s">
        <v>3855</v>
      </c>
      <c r="Q343" s="162"/>
      <c r="R343" s="159" t="s">
        <v>3986</v>
      </c>
      <c r="S343" s="70"/>
      <c r="T343" s="162" t="s">
        <v>3633</v>
      </c>
      <c r="U343" s="86" t="s">
        <v>1692</v>
      </c>
      <c r="V343" s="79" t="s">
        <v>1540</v>
      </c>
      <c r="W343" s="79" t="s">
        <v>1144</v>
      </c>
      <c r="X343" s="89" t="s">
        <v>1702</v>
      </c>
      <c r="Y343" s="90" t="s">
        <v>771</v>
      </c>
      <c r="Z343" s="90" t="s">
        <v>788</v>
      </c>
      <c r="AA343" s="85" t="s">
        <v>19</v>
      </c>
      <c r="AB343" s="93" t="s">
        <v>17</v>
      </c>
      <c r="AC343" s="93">
        <v>200</v>
      </c>
      <c r="AF343" s="145">
        <v>1</v>
      </c>
      <c r="AH343" s="145">
        <v>1</v>
      </c>
      <c r="AI343" s="146" t="s">
        <v>1681</v>
      </c>
      <c r="AK343" s="88">
        <f t="shared" si="26"/>
        <v>0</v>
      </c>
      <c r="AO343" s="91" t="s">
        <v>200</v>
      </c>
    </row>
    <row r="344" spans="1:41">
      <c r="A344" s="85">
        <v>343</v>
      </c>
      <c r="C344" s="85" t="s">
        <v>1777</v>
      </c>
      <c r="D344" s="92" t="s">
        <v>297</v>
      </c>
      <c r="E344" s="85" t="s">
        <v>2450</v>
      </c>
      <c r="F344" s="85" t="s">
        <v>2452</v>
      </c>
      <c r="G344" s="85" t="s">
        <v>2</v>
      </c>
      <c r="H344" s="85" t="s">
        <v>198</v>
      </c>
      <c r="I344" s="85">
        <v>2014</v>
      </c>
      <c r="L344" s="92" t="s">
        <v>5</v>
      </c>
      <c r="M344" s="92"/>
      <c r="N344" s="162" t="s">
        <v>3633</v>
      </c>
      <c r="O344" s="92" t="s">
        <v>3835</v>
      </c>
      <c r="P344" s="92" t="s">
        <v>3855</v>
      </c>
      <c r="Q344" s="162"/>
      <c r="R344" s="159" t="s">
        <v>3986</v>
      </c>
      <c r="S344" s="70"/>
      <c r="T344" s="162" t="s">
        <v>3633</v>
      </c>
      <c r="U344" s="86" t="s">
        <v>1692</v>
      </c>
      <c r="V344" s="79" t="s">
        <v>1541</v>
      </c>
      <c r="W344" s="79" t="s">
        <v>1145</v>
      </c>
      <c r="X344" s="89" t="s">
        <v>1702</v>
      </c>
      <c r="Y344" s="90" t="s">
        <v>771</v>
      </c>
      <c r="Z344" s="90" t="s">
        <v>788</v>
      </c>
      <c r="AA344" s="85" t="s">
        <v>19</v>
      </c>
      <c r="AB344" s="93" t="s">
        <v>17</v>
      </c>
      <c r="AC344" s="93">
        <v>200</v>
      </c>
      <c r="AF344" s="145">
        <v>1</v>
      </c>
      <c r="AH344" s="145">
        <v>1</v>
      </c>
      <c r="AI344" s="146" t="s">
        <v>1681</v>
      </c>
      <c r="AK344" s="88">
        <f t="shared" si="26"/>
        <v>0</v>
      </c>
      <c r="AO344" s="91" t="s">
        <v>200</v>
      </c>
    </row>
    <row r="345" spans="1:41" s="69" customFormat="1">
      <c r="A345" s="69">
        <v>344</v>
      </c>
      <c r="C345" s="69" t="s">
        <v>1851</v>
      </c>
      <c r="D345" s="70" t="s">
        <v>298</v>
      </c>
      <c r="E345" s="69" t="s">
        <v>2450</v>
      </c>
      <c r="F345" s="69" t="s">
        <v>2453</v>
      </c>
      <c r="G345" s="69" t="s">
        <v>2</v>
      </c>
      <c r="H345" s="69" t="s">
        <v>198</v>
      </c>
      <c r="I345" s="69">
        <v>2014</v>
      </c>
      <c r="L345" s="70" t="s">
        <v>5</v>
      </c>
      <c r="M345" s="70"/>
      <c r="N345" s="178" t="s">
        <v>3633</v>
      </c>
      <c r="O345" s="70" t="s">
        <v>3835</v>
      </c>
      <c r="P345" s="70" t="s">
        <v>3855</v>
      </c>
      <c r="Q345" s="178"/>
      <c r="R345" s="175" t="s">
        <v>3986</v>
      </c>
      <c r="S345" s="70"/>
      <c r="T345" s="178"/>
      <c r="U345" s="71" t="s">
        <v>1692</v>
      </c>
      <c r="V345" s="80" t="s">
        <v>1542</v>
      </c>
      <c r="W345" s="80" t="s">
        <v>1146</v>
      </c>
      <c r="X345" s="70" t="s">
        <v>1702</v>
      </c>
      <c r="Y345" s="68" t="s">
        <v>771</v>
      </c>
      <c r="Z345" s="68" t="s">
        <v>788</v>
      </c>
      <c r="AA345" s="69" t="s">
        <v>19</v>
      </c>
      <c r="AB345" s="68" t="s">
        <v>17</v>
      </c>
      <c r="AC345" s="68" t="s">
        <v>153</v>
      </c>
      <c r="AD345" s="147"/>
      <c r="AE345" s="147"/>
      <c r="AF345" s="147">
        <v>1</v>
      </c>
      <c r="AG345" s="147"/>
      <c r="AH345" s="147">
        <v>1</v>
      </c>
      <c r="AI345" s="148" t="s">
        <v>1681</v>
      </c>
      <c r="AJ345" s="147"/>
      <c r="AK345" s="72">
        <f t="shared" si="26"/>
        <v>0</v>
      </c>
      <c r="AL345" s="72"/>
      <c r="AM345" s="72"/>
      <c r="AN345" s="72"/>
      <c r="AO345" s="74" t="s">
        <v>200</v>
      </c>
    </row>
    <row r="346" spans="1:41" s="69" customFormat="1">
      <c r="A346" s="69">
        <v>345</v>
      </c>
      <c r="C346" s="69" t="s">
        <v>1851</v>
      </c>
      <c r="D346" s="70" t="s">
        <v>299</v>
      </c>
      <c r="E346" s="69" t="s">
        <v>2450</v>
      </c>
      <c r="F346" s="69" t="s">
        <v>2454</v>
      </c>
      <c r="G346" s="69" t="s">
        <v>2</v>
      </c>
      <c r="H346" s="69" t="s">
        <v>198</v>
      </c>
      <c r="I346" s="69">
        <v>2014</v>
      </c>
      <c r="L346" s="70" t="s">
        <v>5</v>
      </c>
      <c r="M346" s="70"/>
      <c r="N346" s="178" t="s">
        <v>3633</v>
      </c>
      <c r="O346" s="70" t="s">
        <v>3835</v>
      </c>
      <c r="P346" s="70" t="s">
        <v>3855</v>
      </c>
      <c r="Q346" s="178"/>
      <c r="R346" s="175" t="s">
        <v>3986</v>
      </c>
      <c r="S346" s="70"/>
      <c r="T346" s="178"/>
      <c r="U346" s="71" t="s">
        <v>1692</v>
      </c>
      <c r="V346" s="80" t="s">
        <v>1543</v>
      </c>
      <c r="W346" s="80" t="s">
        <v>1147</v>
      </c>
      <c r="X346" s="70" t="s">
        <v>1702</v>
      </c>
      <c r="Y346" s="68" t="s">
        <v>771</v>
      </c>
      <c r="Z346" s="68" t="s">
        <v>788</v>
      </c>
      <c r="AA346" s="69" t="s">
        <v>19</v>
      </c>
      <c r="AB346" s="68" t="s">
        <v>17</v>
      </c>
      <c r="AC346" s="68" t="s">
        <v>153</v>
      </c>
      <c r="AD346" s="147"/>
      <c r="AE346" s="147"/>
      <c r="AF346" s="147">
        <v>1</v>
      </c>
      <c r="AG346" s="147"/>
      <c r="AH346" s="147">
        <v>1</v>
      </c>
      <c r="AI346" s="148" t="s">
        <v>1681</v>
      </c>
      <c r="AJ346" s="147"/>
      <c r="AK346" s="72">
        <f t="shared" si="26"/>
        <v>0</v>
      </c>
      <c r="AL346" s="72"/>
      <c r="AM346" s="72"/>
      <c r="AN346" s="72"/>
      <c r="AO346" s="74" t="s">
        <v>200</v>
      </c>
    </row>
    <row r="347" spans="1:41">
      <c r="A347" s="85">
        <v>346</v>
      </c>
      <c r="C347" s="85" t="s">
        <v>1777</v>
      </c>
      <c r="D347" s="92" t="s">
        <v>553</v>
      </c>
      <c r="E347" s="85" t="s">
        <v>2437</v>
      </c>
      <c r="F347" s="85" t="s">
        <v>2438</v>
      </c>
      <c r="G347" s="85" t="s">
        <v>2</v>
      </c>
      <c r="H347" s="85" t="s">
        <v>198</v>
      </c>
      <c r="I347" s="85">
        <v>2014</v>
      </c>
      <c r="L347" s="92" t="s">
        <v>5</v>
      </c>
      <c r="M347" s="92"/>
      <c r="N347" s="162" t="s">
        <v>3634</v>
      </c>
      <c r="O347" s="92" t="s">
        <v>1689</v>
      </c>
      <c r="P347" s="92" t="s">
        <v>3866</v>
      </c>
      <c r="Q347" s="162"/>
      <c r="R347" s="159" t="s">
        <v>3987</v>
      </c>
      <c r="S347" s="70"/>
      <c r="T347" s="162" t="s">
        <v>3748</v>
      </c>
      <c r="U347" s="86" t="s">
        <v>1689</v>
      </c>
      <c r="V347" s="79" t="s">
        <v>1544</v>
      </c>
      <c r="W347" s="79" t="s">
        <v>1148</v>
      </c>
      <c r="X347" s="89" t="s">
        <v>1702</v>
      </c>
      <c r="Y347" s="90" t="s">
        <v>771</v>
      </c>
      <c r="Z347" s="90" t="s">
        <v>788</v>
      </c>
      <c r="AA347" s="85" t="s">
        <v>19</v>
      </c>
      <c r="AB347" s="93" t="s">
        <v>17</v>
      </c>
      <c r="AC347" s="93">
        <v>200</v>
      </c>
      <c r="AF347" s="145">
        <v>1</v>
      </c>
      <c r="AH347" s="145">
        <v>1</v>
      </c>
      <c r="AI347" s="146" t="s">
        <v>1681</v>
      </c>
      <c r="AK347" s="88">
        <f t="shared" si="26"/>
        <v>0</v>
      </c>
      <c r="AO347" s="91" t="s">
        <v>200</v>
      </c>
    </row>
    <row r="348" spans="1:41">
      <c r="A348" s="85">
        <v>347</v>
      </c>
      <c r="C348" s="85" t="s">
        <v>1777</v>
      </c>
      <c r="D348" s="92" t="s">
        <v>554</v>
      </c>
      <c r="E348" s="85" t="s">
        <v>2437</v>
      </c>
      <c r="F348" s="85" t="s">
        <v>2439</v>
      </c>
      <c r="G348" s="85" t="s">
        <v>2</v>
      </c>
      <c r="H348" s="85" t="s">
        <v>198</v>
      </c>
      <c r="I348" s="85">
        <v>2014</v>
      </c>
      <c r="L348" s="92" t="s">
        <v>5</v>
      </c>
      <c r="M348" s="92"/>
      <c r="N348" s="162" t="s">
        <v>3653</v>
      </c>
      <c r="O348" s="92" t="s">
        <v>1689</v>
      </c>
      <c r="P348" s="92" t="s">
        <v>3866</v>
      </c>
      <c r="Q348" s="162"/>
      <c r="R348" s="159" t="s">
        <v>3988</v>
      </c>
      <c r="S348" s="70"/>
      <c r="T348" s="162" t="s">
        <v>3653</v>
      </c>
      <c r="U348" s="86" t="s">
        <v>1689</v>
      </c>
      <c r="V348" s="79" t="s">
        <v>1545</v>
      </c>
      <c r="W348" s="79" t="s">
        <v>1149</v>
      </c>
      <c r="X348" s="89" t="s">
        <v>1702</v>
      </c>
      <c r="Y348" s="90" t="s">
        <v>771</v>
      </c>
      <c r="Z348" s="90" t="s">
        <v>788</v>
      </c>
      <c r="AA348" s="85" t="s">
        <v>19</v>
      </c>
      <c r="AB348" s="93" t="s">
        <v>17</v>
      </c>
      <c r="AC348" s="93">
        <v>200</v>
      </c>
      <c r="AF348" s="145">
        <v>1</v>
      </c>
      <c r="AH348" s="145">
        <v>1</v>
      </c>
      <c r="AI348" s="146" t="s">
        <v>1681</v>
      </c>
      <c r="AK348" s="88">
        <f t="shared" si="26"/>
        <v>0</v>
      </c>
      <c r="AO348" s="91" t="s">
        <v>200</v>
      </c>
    </row>
    <row r="349" spans="1:41">
      <c r="A349" s="85">
        <v>348</v>
      </c>
      <c r="C349" s="85" t="s">
        <v>1777</v>
      </c>
      <c r="D349" s="92" t="s">
        <v>1905</v>
      </c>
      <c r="E349" s="85" t="s">
        <v>2404</v>
      </c>
      <c r="F349" s="85" t="s">
        <v>2405</v>
      </c>
      <c r="G349" s="85" t="s">
        <v>2</v>
      </c>
      <c r="H349" s="85" t="s">
        <v>188</v>
      </c>
      <c r="I349" s="85">
        <v>2014</v>
      </c>
      <c r="L349" s="92" t="s">
        <v>5</v>
      </c>
      <c r="M349" s="92"/>
      <c r="N349" s="162" t="s">
        <v>3654</v>
      </c>
      <c r="O349" s="92" t="s">
        <v>3830</v>
      </c>
      <c r="P349" s="92" t="s">
        <v>3856</v>
      </c>
      <c r="Q349" s="162" t="s">
        <v>3827</v>
      </c>
      <c r="R349" s="159" t="s">
        <v>4119</v>
      </c>
      <c r="S349" s="70"/>
      <c r="T349" s="162" t="s">
        <v>3654</v>
      </c>
      <c r="U349" s="86" t="s">
        <v>1684</v>
      </c>
      <c r="V349" s="79" t="s">
        <v>1546</v>
      </c>
      <c r="W349" s="79" t="s">
        <v>1150</v>
      </c>
      <c r="X349" s="89" t="s">
        <v>1702</v>
      </c>
      <c r="Y349" s="90" t="s">
        <v>772</v>
      </c>
      <c r="Z349" s="90" t="s">
        <v>186</v>
      </c>
      <c r="AA349" s="85" t="s">
        <v>19</v>
      </c>
      <c r="AB349" s="93" t="s">
        <v>17</v>
      </c>
      <c r="AC349" s="93">
        <v>200</v>
      </c>
      <c r="AI349" s="146"/>
      <c r="AK349" s="88">
        <f t="shared" si="26"/>
        <v>0</v>
      </c>
      <c r="AO349" s="91" t="s">
        <v>200</v>
      </c>
    </row>
    <row r="350" spans="1:41">
      <c r="A350" s="85">
        <v>349</v>
      </c>
      <c r="C350" s="85" t="s">
        <v>1777</v>
      </c>
      <c r="D350" s="92" t="s">
        <v>1906</v>
      </c>
      <c r="E350" s="85" t="s">
        <v>2404</v>
      </c>
      <c r="F350" s="85" t="s">
        <v>2406</v>
      </c>
      <c r="G350" s="85" t="s">
        <v>2</v>
      </c>
      <c r="H350" s="85" t="s">
        <v>188</v>
      </c>
      <c r="I350" s="85">
        <v>2014</v>
      </c>
      <c r="L350" s="92" t="s">
        <v>5</v>
      </c>
      <c r="M350" s="92"/>
      <c r="N350" s="162" t="s">
        <v>3654</v>
      </c>
      <c r="O350" s="92" t="s">
        <v>3830</v>
      </c>
      <c r="P350" s="92" t="s">
        <v>3856</v>
      </c>
      <c r="Q350" s="162" t="s">
        <v>3827</v>
      </c>
      <c r="R350" s="159" t="s">
        <v>4119</v>
      </c>
      <c r="S350" s="70"/>
      <c r="T350" s="162" t="s">
        <v>3654</v>
      </c>
      <c r="U350" s="86" t="s">
        <v>1684</v>
      </c>
      <c r="V350" s="79" t="s">
        <v>1547</v>
      </c>
      <c r="W350" s="79" t="s">
        <v>1151</v>
      </c>
      <c r="X350" s="89" t="s">
        <v>1702</v>
      </c>
      <c r="Y350" s="90" t="s">
        <v>216</v>
      </c>
      <c r="Z350" s="90" t="s">
        <v>166</v>
      </c>
      <c r="AA350" s="85" t="s">
        <v>19</v>
      </c>
      <c r="AB350" s="93" t="s">
        <v>14</v>
      </c>
      <c r="AC350" s="93">
        <v>200</v>
      </c>
      <c r="AI350" s="146"/>
      <c r="AK350" s="88">
        <f t="shared" si="26"/>
        <v>0</v>
      </c>
      <c r="AO350" s="91" t="s">
        <v>200</v>
      </c>
    </row>
    <row r="351" spans="1:41">
      <c r="A351" s="85">
        <v>350</v>
      </c>
      <c r="C351" s="85" t="s">
        <v>1777</v>
      </c>
      <c r="D351" s="92" t="s">
        <v>1907</v>
      </c>
      <c r="E351" s="85" t="s">
        <v>2404</v>
      </c>
      <c r="F351" s="85" t="s">
        <v>2407</v>
      </c>
      <c r="G351" s="85" t="s">
        <v>2</v>
      </c>
      <c r="H351" s="85" t="s">
        <v>188</v>
      </c>
      <c r="I351" s="85">
        <v>2014</v>
      </c>
      <c r="L351" s="92" t="s">
        <v>5</v>
      </c>
      <c r="M351" s="92"/>
      <c r="N351" s="162" t="s">
        <v>3654</v>
      </c>
      <c r="O351" s="92" t="s">
        <v>3830</v>
      </c>
      <c r="P351" s="92" t="s">
        <v>3856</v>
      </c>
      <c r="Q351" s="162" t="s">
        <v>3827</v>
      </c>
      <c r="R351" s="159" t="s">
        <v>4119</v>
      </c>
      <c r="S351" s="70"/>
      <c r="T351" s="162" t="s">
        <v>3654</v>
      </c>
      <c r="U351" s="86" t="s">
        <v>1684</v>
      </c>
      <c r="V351" s="79" t="s">
        <v>1548</v>
      </c>
      <c r="W351" s="79" t="s">
        <v>1152</v>
      </c>
      <c r="X351" s="89" t="s">
        <v>1702</v>
      </c>
      <c r="Y351" s="90" t="s">
        <v>216</v>
      </c>
      <c r="Z351" s="90" t="s">
        <v>166</v>
      </c>
      <c r="AA351" s="85" t="s">
        <v>19</v>
      </c>
      <c r="AB351" s="93" t="s">
        <v>14</v>
      </c>
      <c r="AC351" s="93">
        <v>200</v>
      </c>
      <c r="AI351" s="146"/>
      <c r="AK351" s="88">
        <f t="shared" si="26"/>
        <v>0</v>
      </c>
      <c r="AO351" s="91" t="s">
        <v>200</v>
      </c>
    </row>
    <row r="352" spans="1:41">
      <c r="A352" s="85">
        <v>351</v>
      </c>
      <c r="C352" s="85" t="s">
        <v>1777</v>
      </c>
      <c r="D352" s="92" t="s">
        <v>1908</v>
      </c>
      <c r="E352" s="85" t="s">
        <v>2404</v>
      </c>
      <c r="F352" s="85" t="s">
        <v>2408</v>
      </c>
      <c r="G352" s="85" t="s">
        <v>2</v>
      </c>
      <c r="H352" s="85" t="s">
        <v>188</v>
      </c>
      <c r="I352" s="85">
        <v>2014</v>
      </c>
      <c r="L352" s="92" t="s">
        <v>5</v>
      </c>
      <c r="M352" s="92"/>
      <c r="N352" s="162" t="s">
        <v>3654</v>
      </c>
      <c r="O352" s="92" t="s">
        <v>3830</v>
      </c>
      <c r="P352" s="92" t="s">
        <v>3856</v>
      </c>
      <c r="Q352" s="162" t="s">
        <v>3827</v>
      </c>
      <c r="R352" s="159" t="s">
        <v>4119</v>
      </c>
      <c r="S352" s="70"/>
      <c r="T352" s="162" t="s">
        <v>3654</v>
      </c>
      <c r="U352" s="86" t="s">
        <v>1684</v>
      </c>
      <c r="V352" s="79" t="s">
        <v>1549</v>
      </c>
      <c r="W352" s="79" t="s">
        <v>1153</v>
      </c>
      <c r="X352" s="89" t="s">
        <v>1702</v>
      </c>
      <c r="Y352" s="90" t="s">
        <v>216</v>
      </c>
      <c r="Z352" s="90" t="s">
        <v>166</v>
      </c>
      <c r="AA352" s="85" t="s">
        <v>19</v>
      </c>
      <c r="AB352" s="93" t="s">
        <v>14</v>
      </c>
      <c r="AC352" s="93">
        <v>200</v>
      </c>
      <c r="AI352" s="146"/>
      <c r="AK352" s="88">
        <f t="shared" si="26"/>
        <v>0</v>
      </c>
      <c r="AO352" s="91" t="s">
        <v>200</v>
      </c>
    </row>
    <row r="353" spans="1:41">
      <c r="A353" s="85">
        <v>352</v>
      </c>
      <c r="C353" s="85" t="s">
        <v>1777</v>
      </c>
      <c r="D353" s="92" t="s">
        <v>300</v>
      </c>
      <c r="E353" s="85" t="s">
        <v>2440</v>
      </c>
      <c r="F353" s="85" t="s">
        <v>2441</v>
      </c>
      <c r="G353" s="85" t="s">
        <v>2</v>
      </c>
      <c r="H353" s="85" t="s">
        <v>169</v>
      </c>
      <c r="I353" s="85">
        <v>2014</v>
      </c>
      <c r="L353" s="92" t="s">
        <v>5</v>
      </c>
      <c r="M353" s="92"/>
      <c r="N353" s="162" t="s">
        <v>3655</v>
      </c>
      <c r="O353" s="92" t="s">
        <v>3834</v>
      </c>
      <c r="P353" s="92" t="s">
        <v>3848</v>
      </c>
      <c r="Q353" s="162"/>
      <c r="R353" s="159" t="s">
        <v>3989</v>
      </c>
      <c r="S353" s="70"/>
      <c r="T353" s="162" t="s">
        <v>3655</v>
      </c>
      <c r="U353" s="86" t="s">
        <v>1690</v>
      </c>
      <c r="V353" s="79" t="s">
        <v>1550</v>
      </c>
      <c r="W353" s="79" t="s">
        <v>1154</v>
      </c>
      <c r="X353" s="89" t="s">
        <v>1702</v>
      </c>
      <c r="Y353" s="90" t="s">
        <v>772</v>
      </c>
      <c r="Z353" s="90" t="s">
        <v>186</v>
      </c>
      <c r="AA353" s="85" t="s">
        <v>19</v>
      </c>
      <c r="AB353" s="93" t="s">
        <v>17</v>
      </c>
      <c r="AC353" s="93">
        <v>200</v>
      </c>
      <c r="AF353" s="145">
        <v>1</v>
      </c>
      <c r="AH353" s="145">
        <v>1</v>
      </c>
      <c r="AI353" s="146" t="s">
        <v>1681</v>
      </c>
      <c r="AK353" s="88">
        <f t="shared" si="26"/>
        <v>0</v>
      </c>
      <c r="AO353" s="91" t="s">
        <v>200</v>
      </c>
    </row>
    <row r="354" spans="1:41">
      <c r="A354" s="85">
        <v>353</v>
      </c>
      <c r="C354" s="85" t="s">
        <v>1777</v>
      </c>
      <c r="D354" s="92" t="s">
        <v>301</v>
      </c>
      <c r="E354" s="85" t="s">
        <v>2440</v>
      </c>
      <c r="F354" s="85" t="s">
        <v>2442</v>
      </c>
      <c r="G354" s="85" t="s">
        <v>2</v>
      </c>
      <c r="H354" s="85" t="s">
        <v>169</v>
      </c>
      <c r="I354" s="85">
        <v>2014</v>
      </c>
      <c r="L354" s="92" t="s">
        <v>5</v>
      </c>
      <c r="M354" s="92"/>
      <c r="N354" s="162" t="s">
        <v>3655</v>
      </c>
      <c r="O354" s="92" t="s">
        <v>3834</v>
      </c>
      <c r="P354" s="92" t="s">
        <v>3848</v>
      </c>
      <c r="Q354" s="162"/>
      <c r="R354" s="159" t="s">
        <v>3989</v>
      </c>
      <c r="S354" s="70"/>
      <c r="T354" s="162" t="s">
        <v>3655</v>
      </c>
      <c r="U354" s="86" t="s">
        <v>1690</v>
      </c>
      <c r="V354" s="79" t="s">
        <v>1551</v>
      </c>
      <c r="W354" s="79" t="s">
        <v>1155</v>
      </c>
      <c r="X354" s="89" t="s">
        <v>1702</v>
      </c>
      <c r="Y354" s="90" t="s">
        <v>216</v>
      </c>
      <c r="Z354" s="90" t="s">
        <v>166</v>
      </c>
      <c r="AA354" s="85" t="s">
        <v>19</v>
      </c>
      <c r="AB354" s="93" t="s">
        <v>14</v>
      </c>
      <c r="AC354" s="93">
        <v>200</v>
      </c>
      <c r="AI354" s="146"/>
      <c r="AK354" s="88">
        <f t="shared" si="26"/>
        <v>0</v>
      </c>
      <c r="AO354" s="91" t="s">
        <v>200</v>
      </c>
    </row>
    <row r="355" spans="1:41">
      <c r="A355" s="85">
        <v>354</v>
      </c>
      <c r="C355" s="85" t="s">
        <v>1777</v>
      </c>
      <c r="D355" s="92" t="s">
        <v>302</v>
      </c>
      <c r="E355" s="85" t="s">
        <v>2440</v>
      </c>
      <c r="F355" s="85" t="s">
        <v>2443</v>
      </c>
      <c r="G355" s="85" t="s">
        <v>2</v>
      </c>
      <c r="H355" s="85" t="s">
        <v>169</v>
      </c>
      <c r="I355" s="85">
        <v>2014</v>
      </c>
      <c r="L355" s="92" t="s">
        <v>5</v>
      </c>
      <c r="M355" s="92"/>
      <c r="N355" s="162" t="s">
        <v>3655</v>
      </c>
      <c r="O355" s="92" t="s">
        <v>3834</v>
      </c>
      <c r="P355" s="92" t="s">
        <v>3848</v>
      </c>
      <c r="Q355" s="162"/>
      <c r="R355" s="159" t="s">
        <v>3989</v>
      </c>
      <c r="S355" s="70"/>
      <c r="T355" s="162" t="s">
        <v>3655</v>
      </c>
      <c r="U355" s="86" t="s">
        <v>1690</v>
      </c>
      <c r="V355" s="79" t="s">
        <v>1552</v>
      </c>
      <c r="W355" s="79" t="s">
        <v>1156</v>
      </c>
      <c r="X355" s="89" t="s">
        <v>1702</v>
      </c>
      <c r="Y355" s="90" t="s">
        <v>216</v>
      </c>
      <c r="Z355" s="90" t="s">
        <v>166</v>
      </c>
      <c r="AA355" s="85" t="s">
        <v>19</v>
      </c>
      <c r="AB355" s="93" t="s">
        <v>14</v>
      </c>
      <c r="AC355" s="93">
        <v>200</v>
      </c>
      <c r="AI355" s="146"/>
      <c r="AK355" s="88">
        <f t="shared" si="26"/>
        <v>0</v>
      </c>
      <c r="AO355" s="91" t="s">
        <v>200</v>
      </c>
    </row>
    <row r="356" spans="1:41">
      <c r="A356" s="85">
        <v>355</v>
      </c>
      <c r="C356" s="85" t="s">
        <v>1777</v>
      </c>
      <c r="D356" s="92" t="s">
        <v>303</v>
      </c>
      <c r="E356" s="85" t="s">
        <v>2440</v>
      </c>
      <c r="F356" s="85" t="s">
        <v>2444</v>
      </c>
      <c r="G356" s="85" t="s">
        <v>2</v>
      </c>
      <c r="H356" s="85" t="s">
        <v>169</v>
      </c>
      <c r="I356" s="85">
        <v>2014</v>
      </c>
      <c r="L356" s="92" t="s">
        <v>5</v>
      </c>
      <c r="M356" s="92"/>
      <c r="N356" s="162" t="s">
        <v>3655</v>
      </c>
      <c r="O356" s="92" t="s">
        <v>3834</v>
      </c>
      <c r="P356" s="92" t="s">
        <v>3848</v>
      </c>
      <c r="Q356" s="162"/>
      <c r="R356" s="159" t="s">
        <v>3989</v>
      </c>
      <c r="S356" s="70"/>
      <c r="T356" s="162" t="s">
        <v>3655</v>
      </c>
      <c r="U356" s="86" t="s">
        <v>1690</v>
      </c>
      <c r="V356" s="79" t="s">
        <v>1553</v>
      </c>
      <c r="W356" s="79" t="s">
        <v>1157</v>
      </c>
      <c r="X356" s="89" t="s">
        <v>1702</v>
      </c>
      <c r="Y356" s="90" t="s">
        <v>216</v>
      </c>
      <c r="Z356" s="90" t="s">
        <v>166</v>
      </c>
      <c r="AA356" s="85" t="s">
        <v>19</v>
      </c>
      <c r="AB356" s="93" t="s">
        <v>14</v>
      </c>
      <c r="AC356" s="93">
        <v>200</v>
      </c>
      <c r="AI356" s="146"/>
      <c r="AK356" s="88">
        <f t="shared" si="26"/>
        <v>0</v>
      </c>
      <c r="AO356" s="91" t="s">
        <v>200</v>
      </c>
    </row>
    <row r="357" spans="1:41">
      <c r="A357" s="85">
        <v>356</v>
      </c>
      <c r="C357" s="85" t="s">
        <v>1777</v>
      </c>
      <c r="D357" s="92" t="s">
        <v>304</v>
      </c>
      <c r="E357" s="85" t="s">
        <v>2425</v>
      </c>
      <c r="F357" s="85" t="s">
        <v>2426</v>
      </c>
      <c r="G357" s="85" t="s">
        <v>2</v>
      </c>
      <c r="H357" s="85" t="s">
        <v>169</v>
      </c>
      <c r="I357" s="85">
        <v>2014</v>
      </c>
      <c r="L357" s="92" t="s">
        <v>5</v>
      </c>
      <c r="M357" s="92"/>
      <c r="N357" s="162" t="s">
        <v>3656</v>
      </c>
      <c r="O357" s="92" t="s">
        <v>3832</v>
      </c>
      <c r="P357" s="92" t="s">
        <v>3867</v>
      </c>
      <c r="Q357" s="162"/>
      <c r="R357" s="159" t="s">
        <v>3990</v>
      </c>
      <c r="S357" s="70"/>
      <c r="T357" s="162" t="s">
        <v>3656</v>
      </c>
      <c r="U357" s="86" t="s">
        <v>1687</v>
      </c>
      <c r="V357" s="79" t="s">
        <v>1554</v>
      </c>
      <c r="W357" s="79" t="s">
        <v>1158</v>
      </c>
      <c r="X357" s="89" t="s">
        <v>1702</v>
      </c>
      <c r="Y357" s="90" t="s">
        <v>217</v>
      </c>
      <c r="Z357" s="90" t="s">
        <v>166</v>
      </c>
      <c r="AA357" s="85" t="s">
        <v>19</v>
      </c>
      <c r="AB357" s="93" t="s">
        <v>17</v>
      </c>
      <c r="AC357" s="93">
        <v>200</v>
      </c>
      <c r="AF357" s="145">
        <v>1</v>
      </c>
      <c r="AH357" s="145">
        <v>1</v>
      </c>
      <c r="AI357" s="146" t="s">
        <v>1681</v>
      </c>
      <c r="AK357" s="88">
        <f t="shared" si="26"/>
        <v>0</v>
      </c>
      <c r="AO357" s="91" t="s">
        <v>200</v>
      </c>
    </row>
    <row r="358" spans="1:41">
      <c r="A358" s="85">
        <v>357</v>
      </c>
      <c r="C358" s="85" t="s">
        <v>1777</v>
      </c>
      <c r="D358" s="92" t="s">
        <v>305</v>
      </c>
      <c r="E358" s="85" t="s">
        <v>2425</v>
      </c>
      <c r="F358" s="85" t="s">
        <v>2427</v>
      </c>
      <c r="G358" s="85" t="s">
        <v>2</v>
      </c>
      <c r="H358" s="85" t="s">
        <v>169</v>
      </c>
      <c r="I358" s="85">
        <v>2014</v>
      </c>
      <c r="L358" s="92" t="s">
        <v>5</v>
      </c>
      <c r="M358" s="92"/>
      <c r="N358" s="162" t="s">
        <v>3656</v>
      </c>
      <c r="O358" s="92" t="s">
        <v>3832</v>
      </c>
      <c r="P358" s="92" t="s">
        <v>3867</v>
      </c>
      <c r="Q358" s="162"/>
      <c r="R358" s="159" t="s">
        <v>3990</v>
      </c>
      <c r="S358" s="70"/>
      <c r="T358" s="162" t="s">
        <v>3656</v>
      </c>
      <c r="U358" s="86" t="s">
        <v>1687</v>
      </c>
      <c r="V358" s="79" t="s">
        <v>1555</v>
      </c>
      <c r="W358" s="79" t="s">
        <v>1159</v>
      </c>
      <c r="X358" s="89" t="s">
        <v>1702</v>
      </c>
      <c r="Y358" s="90" t="s">
        <v>216</v>
      </c>
      <c r="Z358" s="90" t="s">
        <v>166</v>
      </c>
      <c r="AA358" s="85" t="s">
        <v>19</v>
      </c>
      <c r="AB358" s="93" t="s">
        <v>14</v>
      </c>
      <c r="AC358" s="93">
        <v>200</v>
      </c>
      <c r="AI358" s="146"/>
      <c r="AK358" s="88">
        <f t="shared" si="26"/>
        <v>0</v>
      </c>
      <c r="AO358" s="91" t="s">
        <v>200</v>
      </c>
    </row>
    <row r="359" spans="1:41">
      <c r="A359" s="85">
        <v>358</v>
      </c>
      <c r="C359" s="85" t="s">
        <v>1777</v>
      </c>
      <c r="D359" s="92" t="s">
        <v>306</v>
      </c>
      <c r="E359" s="85" t="s">
        <v>2425</v>
      </c>
      <c r="F359" s="85" t="s">
        <v>2428</v>
      </c>
      <c r="G359" s="85" t="s">
        <v>2</v>
      </c>
      <c r="H359" s="85" t="s">
        <v>169</v>
      </c>
      <c r="I359" s="85">
        <v>2014</v>
      </c>
      <c r="L359" s="92" t="s">
        <v>5</v>
      </c>
      <c r="M359" s="92"/>
      <c r="N359" s="162" t="s">
        <v>3656</v>
      </c>
      <c r="O359" s="92" t="s">
        <v>3832</v>
      </c>
      <c r="P359" s="92" t="s">
        <v>3867</v>
      </c>
      <c r="Q359" s="162"/>
      <c r="R359" s="159" t="s">
        <v>3990</v>
      </c>
      <c r="S359" s="70"/>
      <c r="T359" s="162" t="s">
        <v>3656</v>
      </c>
      <c r="U359" s="86" t="s">
        <v>1687</v>
      </c>
      <c r="V359" s="79" t="s">
        <v>1556</v>
      </c>
      <c r="W359" s="79" t="s">
        <v>1160</v>
      </c>
      <c r="X359" s="89" t="s">
        <v>1702</v>
      </c>
      <c r="Y359" s="90" t="s">
        <v>216</v>
      </c>
      <c r="Z359" s="90" t="s">
        <v>166</v>
      </c>
      <c r="AA359" s="85" t="s">
        <v>19</v>
      </c>
      <c r="AB359" s="93" t="s">
        <v>14</v>
      </c>
      <c r="AC359" s="93">
        <v>200</v>
      </c>
      <c r="AI359" s="146"/>
      <c r="AK359" s="88">
        <f t="shared" si="26"/>
        <v>0</v>
      </c>
      <c r="AO359" s="91" t="s">
        <v>200</v>
      </c>
    </row>
    <row r="360" spans="1:41">
      <c r="A360" s="85">
        <v>359</v>
      </c>
      <c r="C360" s="85" t="s">
        <v>1777</v>
      </c>
      <c r="D360" s="92" t="s">
        <v>307</v>
      </c>
      <c r="E360" s="85" t="s">
        <v>2425</v>
      </c>
      <c r="F360" s="85" t="s">
        <v>2429</v>
      </c>
      <c r="G360" s="85" t="s">
        <v>2</v>
      </c>
      <c r="H360" s="85" t="s">
        <v>169</v>
      </c>
      <c r="I360" s="85">
        <v>2014</v>
      </c>
      <c r="L360" s="92" t="s">
        <v>5</v>
      </c>
      <c r="M360" s="92"/>
      <c r="N360" s="162" t="s">
        <v>3656</v>
      </c>
      <c r="O360" s="92" t="s">
        <v>3832</v>
      </c>
      <c r="P360" s="92" t="s">
        <v>3867</v>
      </c>
      <c r="Q360" s="162"/>
      <c r="R360" s="159" t="s">
        <v>3990</v>
      </c>
      <c r="S360" s="70"/>
      <c r="T360" s="162" t="s">
        <v>3656</v>
      </c>
      <c r="U360" s="86" t="s">
        <v>1687</v>
      </c>
      <c r="V360" s="79" t="s">
        <v>1557</v>
      </c>
      <c r="W360" s="79" t="s">
        <v>1161</v>
      </c>
      <c r="X360" s="89" t="s">
        <v>1702</v>
      </c>
      <c r="Y360" s="90" t="s">
        <v>216</v>
      </c>
      <c r="Z360" s="90" t="s">
        <v>166</v>
      </c>
      <c r="AA360" s="85" t="s">
        <v>19</v>
      </c>
      <c r="AB360" s="93" t="s">
        <v>14</v>
      </c>
      <c r="AC360" s="93">
        <v>200</v>
      </c>
      <c r="AI360" s="146"/>
      <c r="AK360" s="88">
        <f t="shared" si="26"/>
        <v>0</v>
      </c>
      <c r="AO360" s="91" t="s">
        <v>200</v>
      </c>
    </row>
    <row r="361" spans="1:41">
      <c r="A361" s="85">
        <v>360</v>
      </c>
      <c r="C361" s="85" t="s">
        <v>1777</v>
      </c>
      <c r="D361" s="92" t="s">
        <v>1973</v>
      </c>
      <c r="E361" s="85" t="s">
        <v>2486</v>
      </c>
      <c r="F361" s="85" t="s">
        <v>2487</v>
      </c>
      <c r="G361" s="85" t="s">
        <v>2</v>
      </c>
      <c r="H361" s="85" t="s">
        <v>169</v>
      </c>
      <c r="I361" s="85">
        <v>2015</v>
      </c>
      <c r="L361" s="92" t="s">
        <v>5</v>
      </c>
      <c r="M361" s="92"/>
      <c r="N361" s="162" t="s">
        <v>724</v>
      </c>
      <c r="O361" s="92" t="s">
        <v>3830</v>
      </c>
      <c r="P361" s="92" t="s">
        <v>3868</v>
      </c>
      <c r="Q361" s="162"/>
      <c r="R361" s="159" t="s">
        <v>3991</v>
      </c>
      <c r="S361" s="70"/>
      <c r="T361" s="162" t="s">
        <v>724</v>
      </c>
      <c r="U361" s="86" t="s">
        <v>1684</v>
      </c>
      <c r="V361" s="79" t="s">
        <v>1602</v>
      </c>
      <c r="W361" s="79" t="s">
        <v>1206</v>
      </c>
      <c r="X361" s="89" t="s">
        <v>1702</v>
      </c>
      <c r="Y361" s="90" t="s">
        <v>773</v>
      </c>
      <c r="Z361" s="90" t="s">
        <v>166</v>
      </c>
      <c r="AA361" s="85" t="s">
        <v>19</v>
      </c>
      <c r="AB361" s="93" t="s">
        <v>17</v>
      </c>
      <c r="AC361" s="93">
        <v>200</v>
      </c>
      <c r="AI361" s="146"/>
      <c r="AK361" s="88">
        <f t="shared" si="26"/>
        <v>0</v>
      </c>
      <c r="AO361" s="91" t="s">
        <v>200</v>
      </c>
    </row>
    <row r="362" spans="1:41" s="64" customFormat="1">
      <c r="A362" s="64">
        <v>361</v>
      </c>
      <c r="B362" s="69"/>
      <c r="C362" s="64" t="s">
        <v>1849</v>
      </c>
      <c r="D362" s="64" t="s">
        <v>1922</v>
      </c>
      <c r="E362" s="64" t="s">
        <v>2455</v>
      </c>
      <c r="F362" s="64" t="s">
        <v>2456</v>
      </c>
      <c r="G362" s="64" t="s">
        <v>1677</v>
      </c>
      <c r="H362" s="64" t="s">
        <v>169</v>
      </c>
      <c r="I362" s="64">
        <v>2015</v>
      </c>
      <c r="L362" s="65" t="s">
        <v>1854</v>
      </c>
      <c r="M362" s="65"/>
      <c r="N362" s="85" t="s">
        <v>724</v>
      </c>
      <c r="O362" s="92" t="s">
        <v>3830</v>
      </c>
      <c r="P362" s="92" t="s">
        <v>3868</v>
      </c>
      <c r="Q362" s="85"/>
      <c r="R362" s="159" t="s">
        <v>3991</v>
      </c>
      <c r="S362" s="70"/>
      <c r="T362" s="85" t="s">
        <v>724</v>
      </c>
      <c r="U362" s="64" t="s">
        <v>1685</v>
      </c>
      <c r="V362" s="82">
        <v>36.813071000000001</v>
      </c>
      <c r="W362" s="82">
        <v>126.333097</v>
      </c>
      <c r="Y362" s="168" t="s">
        <v>3533</v>
      </c>
      <c r="Z362" s="64" t="s">
        <v>1857</v>
      </c>
      <c r="AA362" s="64" t="s">
        <v>16</v>
      </c>
      <c r="AB362" s="64" t="s">
        <v>171</v>
      </c>
      <c r="AC362" s="64">
        <v>130</v>
      </c>
      <c r="AD362" s="151"/>
      <c r="AE362" s="173"/>
      <c r="AF362" s="151">
        <v>1</v>
      </c>
      <c r="AG362" s="151"/>
      <c r="AH362" s="151">
        <v>1</v>
      </c>
      <c r="AI362" s="152" t="s">
        <v>1681</v>
      </c>
      <c r="AJ362" s="173"/>
      <c r="AK362" s="106">
        <f t="shared" si="26"/>
        <v>0</v>
      </c>
      <c r="AL362" s="106"/>
      <c r="AM362" s="106"/>
      <c r="AN362" s="106"/>
    </row>
    <row r="363" spans="1:41">
      <c r="A363" s="85">
        <v>362</v>
      </c>
      <c r="C363" s="85" t="s">
        <v>1777</v>
      </c>
      <c r="D363" s="92" t="s">
        <v>1968</v>
      </c>
      <c r="E363" s="85" t="s">
        <v>2520</v>
      </c>
      <c r="F363" s="85" t="s">
        <v>2521</v>
      </c>
      <c r="G363" s="85" t="s">
        <v>2</v>
      </c>
      <c r="H363" s="85" t="s">
        <v>203</v>
      </c>
      <c r="I363" s="85">
        <v>2015</v>
      </c>
      <c r="L363" s="92" t="s">
        <v>5</v>
      </c>
      <c r="M363" s="92"/>
      <c r="N363" s="162" t="s">
        <v>720</v>
      </c>
      <c r="O363" s="92" t="s">
        <v>1689</v>
      </c>
      <c r="P363" s="92" t="s">
        <v>3869</v>
      </c>
      <c r="Q363" s="162" t="s">
        <v>3827</v>
      </c>
      <c r="R363" s="159" t="s">
        <v>4115</v>
      </c>
      <c r="S363" s="70"/>
      <c r="T363" s="162" t="s">
        <v>720</v>
      </c>
      <c r="U363" s="86" t="s">
        <v>1689</v>
      </c>
      <c r="V363" s="79" t="s">
        <v>1597</v>
      </c>
      <c r="W363" s="79" t="s">
        <v>1201</v>
      </c>
      <c r="X363" s="89" t="s">
        <v>1702</v>
      </c>
      <c r="Y363" s="90" t="s">
        <v>773</v>
      </c>
      <c r="Z363" s="90" t="s">
        <v>166</v>
      </c>
      <c r="AA363" s="85" t="s">
        <v>19</v>
      </c>
      <c r="AB363" s="93" t="s">
        <v>17</v>
      </c>
      <c r="AC363" s="93">
        <v>200</v>
      </c>
      <c r="AI363" s="146"/>
      <c r="AK363" s="88">
        <f t="shared" si="26"/>
        <v>0</v>
      </c>
      <c r="AO363" s="86" t="s">
        <v>200</v>
      </c>
    </row>
    <row r="364" spans="1:41">
      <c r="A364" s="85">
        <v>363</v>
      </c>
      <c r="C364" s="85" t="s">
        <v>1777</v>
      </c>
      <c r="D364" s="85" t="s">
        <v>1923</v>
      </c>
      <c r="E364" s="85" t="s">
        <v>2520</v>
      </c>
      <c r="F364" s="85" t="s">
        <v>2522</v>
      </c>
      <c r="G364" s="85" t="s">
        <v>1677</v>
      </c>
      <c r="H364" s="85" t="s">
        <v>169</v>
      </c>
      <c r="I364" s="85">
        <v>2015</v>
      </c>
      <c r="L364" s="87" t="s">
        <v>1854</v>
      </c>
      <c r="M364" s="87"/>
      <c r="N364" s="85" t="s">
        <v>720</v>
      </c>
      <c r="O364" s="92" t="s">
        <v>1689</v>
      </c>
      <c r="P364" s="92" t="s">
        <v>3869</v>
      </c>
      <c r="Q364" s="162" t="s">
        <v>3827</v>
      </c>
      <c r="R364" s="159" t="s">
        <v>4115</v>
      </c>
      <c r="S364" s="70"/>
      <c r="T364" s="85" t="s">
        <v>720</v>
      </c>
      <c r="U364" s="86" t="s">
        <v>1689</v>
      </c>
      <c r="V364" s="79" t="s">
        <v>1597</v>
      </c>
      <c r="W364" s="79" t="s">
        <v>1201</v>
      </c>
      <c r="X364" s="85"/>
      <c r="Y364" s="168" t="s">
        <v>3533</v>
      </c>
      <c r="Z364" s="85" t="s">
        <v>202</v>
      </c>
      <c r="AA364" s="85" t="s">
        <v>16</v>
      </c>
      <c r="AB364" s="85" t="s">
        <v>14</v>
      </c>
      <c r="AC364" s="85">
        <v>200</v>
      </c>
      <c r="AF364" s="145">
        <v>1</v>
      </c>
      <c r="AH364" s="145">
        <v>1</v>
      </c>
      <c r="AI364" s="146" t="s">
        <v>1681</v>
      </c>
      <c r="AK364" s="54">
        <f t="shared" si="26"/>
        <v>300000000</v>
      </c>
      <c r="AL364" s="54"/>
      <c r="AM364" s="54"/>
      <c r="AN364" s="54">
        <v>300000000</v>
      </c>
    </row>
    <row r="365" spans="1:41">
      <c r="A365" s="85">
        <v>364</v>
      </c>
      <c r="C365" s="85" t="s">
        <v>1777</v>
      </c>
      <c r="D365" s="85" t="s">
        <v>1924</v>
      </c>
      <c r="E365" s="85" t="s">
        <v>2520</v>
      </c>
      <c r="F365" s="85" t="s">
        <v>2529</v>
      </c>
      <c r="G365" s="85" t="s">
        <v>1677</v>
      </c>
      <c r="H365" s="85" t="s">
        <v>169</v>
      </c>
      <c r="I365" s="85">
        <v>2015</v>
      </c>
      <c r="L365" s="87" t="s">
        <v>1854</v>
      </c>
      <c r="M365" s="87"/>
      <c r="N365" s="85" t="s">
        <v>720</v>
      </c>
      <c r="O365" s="92" t="s">
        <v>1689</v>
      </c>
      <c r="P365" s="92" t="s">
        <v>3869</v>
      </c>
      <c r="Q365" s="162" t="s">
        <v>3827</v>
      </c>
      <c r="R365" s="159" t="s">
        <v>4115</v>
      </c>
      <c r="S365" s="70"/>
      <c r="T365" s="85" t="s">
        <v>720</v>
      </c>
      <c r="U365" s="86" t="s">
        <v>1689</v>
      </c>
      <c r="V365" s="79" t="s">
        <v>1597</v>
      </c>
      <c r="W365" s="79" t="s">
        <v>1201</v>
      </c>
      <c r="X365" s="85"/>
      <c r="Y365" s="168" t="s">
        <v>3533</v>
      </c>
      <c r="Z365" s="85" t="s">
        <v>202</v>
      </c>
      <c r="AA365" s="85" t="s">
        <v>16</v>
      </c>
      <c r="AB365" s="85" t="s">
        <v>14</v>
      </c>
      <c r="AC365" s="85">
        <v>200</v>
      </c>
      <c r="AI365" s="146"/>
      <c r="AK365" s="54">
        <f t="shared" si="26"/>
        <v>0</v>
      </c>
      <c r="AL365" s="54"/>
      <c r="AM365" s="54"/>
      <c r="AN365" s="54"/>
    </row>
    <row r="366" spans="1:41">
      <c r="A366" s="85">
        <v>365</v>
      </c>
      <c r="C366" s="85" t="s">
        <v>1777</v>
      </c>
      <c r="D366" s="92" t="s">
        <v>1969</v>
      </c>
      <c r="E366" s="85" t="s">
        <v>2523</v>
      </c>
      <c r="F366" s="85" t="s">
        <v>2524</v>
      </c>
      <c r="G366" s="85" t="s">
        <v>2</v>
      </c>
      <c r="H366" s="85" t="s">
        <v>203</v>
      </c>
      <c r="I366" s="85">
        <v>2015</v>
      </c>
      <c r="L366" s="92" t="s">
        <v>5</v>
      </c>
      <c r="M366" s="92"/>
      <c r="N366" s="162" t="s">
        <v>721</v>
      </c>
      <c r="O366" s="92" t="s">
        <v>1689</v>
      </c>
      <c r="P366" s="92" t="s">
        <v>3870</v>
      </c>
      <c r="Q366" s="162"/>
      <c r="R366" s="159" t="s">
        <v>3992</v>
      </c>
      <c r="S366" s="70"/>
      <c r="T366" s="162" t="s">
        <v>721</v>
      </c>
      <c r="U366" s="86" t="s">
        <v>1689</v>
      </c>
      <c r="V366" s="79" t="s">
        <v>1598</v>
      </c>
      <c r="W366" s="79" t="s">
        <v>1202</v>
      </c>
      <c r="X366" s="89" t="s">
        <v>1702</v>
      </c>
      <c r="Y366" s="90" t="s">
        <v>773</v>
      </c>
      <c r="Z366" s="90" t="s">
        <v>166</v>
      </c>
      <c r="AA366" s="85" t="s">
        <v>19</v>
      </c>
      <c r="AB366" s="93" t="s">
        <v>17</v>
      </c>
      <c r="AC366" s="93">
        <v>200</v>
      </c>
      <c r="AI366" s="146"/>
      <c r="AK366" s="88">
        <f t="shared" si="26"/>
        <v>0</v>
      </c>
      <c r="AO366" s="86" t="s">
        <v>200</v>
      </c>
    </row>
    <row r="367" spans="1:41">
      <c r="A367" s="85">
        <v>366</v>
      </c>
      <c r="C367" s="85" t="s">
        <v>1777</v>
      </c>
      <c r="D367" s="85" t="s">
        <v>1925</v>
      </c>
      <c r="E367" s="85" t="s">
        <v>2523</v>
      </c>
      <c r="F367" s="85" t="s">
        <v>2528</v>
      </c>
      <c r="G367" s="85" t="s">
        <v>1677</v>
      </c>
      <c r="H367" s="85" t="s">
        <v>169</v>
      </c>
      <c r="I367" s="85">
        <v>2015</v>
      </c>
      <c r="L367" s="87" t="s">
        <v>1854</v>
      </c>
      <c r="M367" s="87"/>
      <c r="N367" s="85" t="s">
        <v>721</v>
      </c>
      <c r="O367" s="92" t="s">
        <v>1689</v>
      </c>
      <c r="P367" s="92" t="s">
        <v>3870</v>
      </c>
      <c r="R367" s="159" t="s">
        <v>3992</v>
      </c>
      <c r="S367" s="70"/>
      <c r="T367" s="85" t="s">
        <v>721</v>
      </c>
      <c r="U367" s="86" t="s">
        <v>1689</v>
      </c>
      <c r="V367" s="79" t="s">
        <v>1598</v>
      </c>
      <c r="W367" s="79" t="s">
        <v>1202</v>
      </c>
      <c r="X367" s="85"/>
      <c r="Y367" s="168" t="s">
        <v>3533</v>
      </c>
      <c r="Z367" s="85" t="s">
        <v>202</v>
      </c>
      <c r="AA367" s="85" t="s">
        <v>16</v>
      </c>
      <c r="AB367" s="85" t="s">
        <v>14</v>
      </c>
      <c r="AC367" s="85">
        <v>200</v>
      </c>
      <c r="AF367" s="145">
        <v>1</v>
      </c>
      <c r="AH367" s="145">
        <v>1</v>
      </c>
      <c r="AI367" s="146" t="s">
        <v>1681</v>
      </c>
      <c r="AK367" s="54">
        <f t="shared" si="26"/>
        <v>0</v>
      </c>
      <c r="AL367" s="54"/>
      <c r="AM367" s="54"/>
      <c r="AN367" s="54"/>
    </row>
    <row r="368" spans="1:41">
      <c r="A368" s="85">
        <v>367</v>
      </c>
      <c r="C368" s="85" t="s">
        <v>1777</v>
      </c>
      <c r="D368" s="85" t="s">
        <v>1926</v>
      </c>
      <c r="E368" s="85" t="s">
        <v>2523</v>
      </c>
      <c r="F368" s="85" t="s">
        <v>2530</v>
      </c>
      <c r="G368" s="85" t="s">
        <v>1677</v>
      </c>
      <c r="H368" s="85" t="s">
        <v>169</v>
      </c>
      <c r="I368" s="85">
        <v>2015</v>
      </c>
      <c r="L368" s="87" t="s">
        <v>1854</v>
      </c>
      <c r="M368" s="87"/>
      <c r="N368" s="85" t="s">
        <v>721</v>
      </c>
      <c r="O368" s="92" t="s">
        <v>1689</v>
      </c>
      <c r="P368" s="92" t="s">
        <v>3870</v>
      </c>
      <c r="R368" s="159" t="s">
        <v>3992</v>
      </c>
      <c r="S368" s="70"/>
      <c r="T368" s="85" t="s">
        <v>721</v>
      </c>
      <c r="U368" s="86" t="s">
        <v>1689</v>
      </c>
      <c r="V368" s="79" t="s">
        <v>1598</v>
      </c>
      <c r="W368" s="79" t="s">
        <v>1202</v>
      </c>
      <c r="X368" s="85"/>
      <c r="Y368" s="168" t="s">
        <v>3533</v>
      </c>
      <c r="Z368" s="85" t="s">
        <v>202</v>
      </c>
      <c r="AA368" s="85" t="s">
        <v>16</v>
      </c>
      <c r="AB368" s="85" t="s">
        <v>14</v>
      </c>
      <c r="AC368" s="85">
        <v>200</v>
      </c>
      <c r="AI368" s="146"/>
      <c r="AK368" s="54">
        <f t="shared" si="26"/>
        <v>0</v>
      </c>
      <c r="AL368" s="54"/>
      <c r="AM368" s="54"/>
      <c r="AN368" s="54"/>
    </row>
    <row r="369" spans="1:41">
      <c r="A369" s="85">
        <v>368</v>
      </c>
      <c r="C369" s="85" t="s">
        <v>1777</v>
      </c>
      <c r="D369" s="92" t="s">
        <v>1970</v>
      </c>
      <c r="E369" s="85" t="s">
        <v>2525</v>
      </c>
      <c r="F369" s="85" t="s">
        <v>2526</v>
      </c>
      <c r="G369" s="85" t="s">
        <v>2</v>
      </c>
      <c r="H369" s="85" t="s">
        <v>203</v>
      </c>
      <c r="I369" s="85">
        <v>2015</v>
      </c>
      <c r="L369" s="92" t="s">
        <v>5</v>
      </c>
      <c r="M369" s="92"/>
      <c r="N369" s="162" t="s">
        <v>722</v>
      </c>
      <c r="O369" s="92" t="s">
        <v>1689</v>
      </c>
      <c r="P369" s="92" t="s">
        <v>3871</v>
      </c>
      <c r="Q369" s="162"/>
      <c r="R369" s="159" t="s">
        <v>3993</v>
      </c>
      <c r="S369" s="70"/>
      <c r="T369" s="162" t="s">
        <v>722</v>
      </c>
      <c r="U369" s="86" t="s">
        <v>1689</v>
      </c>
      <c r="V369" s="79" t="s">
        <v>1599</v>
      </c>
      <c r="W369" s="79" t="s">
        <v>1203</v>
      </c>
      <c r="X369" s="89" t="s">
        <v>1702</v>
      </c>
      <c r="Y369" s="90" t="s">
        <v>773</v>
      </c>
      <c r="Z369" s="90" t="s">
        <v>166</v>
      </c>
      <c r="AA369" s="85" t="s">
        <v>19</v>
      </c>
      <c r="AB369" s="93" t="s">
        <v>17</v>
      </c>
      <c r="AC369" s="93">
        <v>200</v>
      </c>
      <c r="AI369" s="146"/>
      <c r="AK369" s="88">
        <f t="shared" si="26"/>
        <v>0</v>
      </c>
      <c r="AO369" s="86" t="s">
        <v>200</v>
      </c>
    </row>
    <row r="370" spans="1:41">
      <c r="A370" s="85">
        <v>369</v>
      </c>
      <c r="C370" s="85" t="s">
        <v>1777</v>
      </c>
      <c r="D370" s="85" t="s">
        <v>1927</v>
      </c>
      <c r="E370" s="85" t="s">
        <v>2525</v>
      </c>
      <c r="F370" s="85" t="s">
        <v>2527</v>
      </c>
      <c r="G370" s="85" t="s">
        <v>1677</v>
      </c>
      <c r="H370" s="85" t="s">
        <v>169</v>
      </c>
      <c r="I370" s="85">
        <v>2015</v>
      </c>
      <c r="L370" s="87" t="s">
        <v>1854</v>
      </c>
      <c r="M370" s="87"/>
      <c r="N370" s="85" t="s">
        <v>722</v>
      </c>
      <c r="O370" s="92" t="s">
        <v>1689</v>
      </c>
      <c r="P370" s="92" t="s">
        <v>3871</v>
      </c>
      <c r="R370" s="159" t="s">
        <v>3993</v>
      </c>
      <c r="S370" s="70"/>
      <c r="T370" s="85" t="s">
        <v>722</v>
      </c>
      <c r="U370" s="86" t="s">
        <v>1689</v>
      </c>
      <c r="V370" s="79" t="s">
        <v>1599</v>
      </c>
      <c r="W370" s="79" t="s">
        <v>1203</v>
      </c>
      <c r="X370" s="85"/>
      <c r="Y370" s="168" t="s">
        <v>3533</v>
      </c>
      <c r="Z370" s="85" t="s">
        <v>202</v>
      </c>
      <c r="AA370" s="85" t="s">
        <v>16</v>
      </c>
      <c r="AB370" s="85" t="s">
        <v>14</v>
      </c>
      <c r="AC370" s="85">
        <v>200</v>
      </c>
      <c r="AF370" s="145">
        <v>1</v>
      </c>
      <c r="AH370" s="145">
        <v>1</v>
      </c>
      <c r="AI370" s="146" t="s">
        <v>1681</v>
      </c>
      <c r="AK370" s="54">
        <f t="shared" si="26"/>
        <v>0</v>
      </c>
      <c r="AL370" s="54"/>
      <c r="AM370" s="54"/>
      <c r="AN370" s="54"/>
    </row>
    <row r="371" spans="1:41">
      <c r="A371" s="85">
        <v>370</v>
      </c>
      <c r="C371" s="85" t="s">
        <v>1777</v>
      </c>
      <c r="D371" s="85" t="s">
        <v>1928</v>
      </c>
      <c r="E371" s="85" t="s">
        <v>2525</v>
      </c>
      <c r="F371" s="85" t="s">
        <v>2531</v>
      </c>
      <c r="G371" s="85" t="s">
        <v>1677</v>
      </c>
      <c r="H371" s="85" t="s">
        <v>169</v>
      </c>
      <c r="I371" s="85">
        <v>2015</v>
      </c>
      <c r="L371" s="87" t="s">
        <v>1854</v>
      </c>
      <c r="M371" s="87"/>
      <c r="N371" s="85" t="s">
        <v>722</v>
      </c>
      <c r="O371" s="92" t="s">
        <v>1689</v>
      </c>
      <c r="P371" s="92" t="s">
        <v>3871</v>
      </c>
      <c r="R371" s="159" t="s">
        <v>3993</v>
      </c>
      <c r="S371" s="70"/>
      <c r="T371" s="85" t="s">
        <v>722</v>
      </c>
      <c r="U371" s="86" t="s">
        <v>1689</v>
      </c>
      <c r="V371" s="79" t="s">
        <v>1599</v>
      </c>
      <c r="W371" s="79" t="s">
        <v>1203</v>
      </c>
      <c r="X371" s="85"/>
      <c r="Y371" s="168" t="s">
        <v>3533</v>
      </c>
      <c r="Z371" s="85" t="s">
        <v>202</v>
      </c>
      <c r="AA371" s="85" t="s">
        <v>16</v>
      </c>
      <c r="AB371" s="85" t="s">
        <v>14</v>
      </c>
      <c r="AC371" s="85">
        <v>200</v>
      </c>
      <c r="AI371" s="146"/>
      <c r="AK371" s="54">
        <f t="shared" si="26"/>
        <v>0</v>
      </c>
      <c r="AL371" s="54"/>
      <c r="AM371" s="54"/>
      <c r="AN371" s="54"/>
    </row>
    <row r="372" spans="1:41">
      <c r="A372" s="85">
        <v>371</v>
      </c>
      <c r="C372" s="85" t="s">
        <v>1777</v>
      </c>
      <c r="D372" s="92" t="s">
        <v>1971</v>
      </c>
      <c r="E372" s="85" t="s">
        <v>2505</v>
      </c>
      <c r="F372" s="85" t="s">
        <v>2506</v>
      </c>
      <c r="G372" s="85" t="s">
        <v>2</v>
      </c>
      <c r="H372" s="85" t="s">
        <v>169</v>
      </c>
      <c r="I372" s="85">
        <v>2015</v>
      </c>
      <c r="L372" s="92" t="s">
        <v>5</v>
      </c>
      <c r="M372" s="92"/>
      <c r="N372" s="162" t="s">
        <v>3657</v>
      </c>
      <c r="O372" s="92" t="s">
        <v>3831</v>
      </c>
      <c r="P372" s="92" t="s">
        <v>3850</v>
      </c>
      <c r="Q372" s="162" t="s">
        <v>3827</v>
      </c>
      <c r="R372" s="159" t="s">
        <v>4116</v>
      </c>
      <c r="S372" s="70"/>
      <c r="T372" s="162" t="s">
        <v>3749</v>
      </c>
      <c r="U372" s="86" t="s">
        <v>479</v>
      </c>
      <c r="V372" s="79" t="s">
        <v>1600</v>
      </c>
      <c r="W372" s="79" t="s">
        <v>1204</v>
      </c>
      <c r="X372" s="89" t="s">
        <v>1702</v>
      </c>
      <c r="Y372" s="90" t="s">
        <v>773</v>
      </c>
      <c r="Z372" s="90" t="s">
        <v>166</v>
      </c>
      <c r="AA372" s="85" t="s">
        <v>19</v>
      </c>
      <c r="AB372" s="93" t="s">
        <v>17</v>
      </c>
      <c r="AC372" s="93">
        <v>200</v>
      </c>
      <c r="AI372" s="146"/>
      <c r="AK372" s="88">
        <f t="shared" si="26"/>
        <v>0</v>
      </c>
      <c r="AO372" s="91" t="s">
        <v>200</v>
      </c>
    </row>
    <row r="373" spans="1:41">
      <c r="A373" s="85">
        <v>372</v>
      </c>
      <c r="C373" s="85" t="s">
        <v>1777</v>
      </c>
      <c r="D373" s="85" t="s">
        <v>1910</v>
      </c>
      <c r="E373" s="85" t="s">
        <v>2494</v>
      </c>
      <c r="F373" s="85" t="s">
        <v>2496</v>
      </c>
      <c r="G373" s="85" t="s">
        <v>1677</v>
      </c>
      <c r="H373" s="85" t="s">
        <v>169</v>
      </c>
      <c r="I373" s="85">
        <v>2015</v>
      </c>
      <c r="L373" s="87" t="s">
        <v>1854</v>
      </c>
      <c r="M373" s="87"/>
      <c r="N373" s="85" t="s">
        <v>3658</v>
      </c>
      <c r="O373" s="92" t="s">
        <v>3831</v>
      </c>
      <c r="P373" s="92" t="s">
        <v>3850</v>
      </c>
      <c r="R373" s="159" t="s">
        <v>3928</v>
      </c>
      <c r="S373" s="70"/>
      <c r="T373" s="85" t="s">
        <v>3658</v>
      </c>
      <c r="U373" s="86" t="s">
        <v>479</v>
      </c>
      <c r="V373" s="79" t="s">
        <v>1600</v>
      </c>
      <c r="W373" s="79" t="s">
        <v>1204</v>
      </c>
      <c r="X373" s="85"/>
      <c r="Y373" s="168" t="s">
        <v>3533</v>
      </c>
      <c r="Z373" s="85" t="s">
        <v>202</v>
      </c>
      <c r="AA373" s="85" t="s">
        <v>16</v>
      </c>
      <c r="AB373" s="85" t="s">
        <v>14</v>
      </c>
      <c r="AC373" s="85">
        <v>200</v>
      </c>
      <c r="AF373" s="145">
        <v>1</v>
      </c>
      <c r="AH373" s="145">
        <v>1</v>
      </c>
      <c r="AI373" s="146" t="s">
        <v>1681</v>
      </c>
      <c r="AK373" s="54">
        <f t="shared" si="26"/>
        <v>0</v>
      </c>
      <c r="AL373" s="54"/>
      <c r="AM373" s="54"/>
      <c r="AN373" s="54"/>
    </row>
    <row r="374" spans="1:41">
      <c r="A374" s="85">
        <v>373</v>
      </c>
      <c r="C374" s="85" t="s">
        <v>1777</v>
      </c>
      <c r="D374" s="85" t="s">
        <v>1911</v>
      </c>
      <c r="E374" s="85" t="s">
        <v>2494</v>
      </c>
      <c r="F374" s="85" t="s">
        <v>2495</v>
      </c>
      <c r="G374" s="85" t="s">
        <v>1677</v>
      </c>
      <c r="H374" s="85" t="s">
        <v>169</v>
      </c>
      <c r="I374" s="85">
        <v>2015</v>
      </c>
      <c r="L374" s="87" t="s">
        <v>1854</v>
      </c>
      <c r="M374" s="87"/>
      <c r="N374" s="85" t="s">
        <v>3658</v>
      </c>
      <c r="O374" s="92" t="s">
        <v>3831</v>
      </c>
      <c r="P374" s="92" t="s">
        <v>3850</v>
      </c>
      <c r="R374" s="159" t="s">
        <v>3928</v>
      </c>
      <c r="S374" s="70"/>
      <c r="T374" s="85" t="s">
        <v>3658</v>
      </c>
      <c r="U374" s="86" t="s">
        <v>479</v>
      </c>
      <c r="V374" s="79" t="s">
        <v>1600</v>
      </c>
      <c r="W374" s="79" t="s">
        <v>1204</v>
      </c>
      <c r="X374" s="85"/>
      <c r="Y374" s="168" t="s">
        <v>3533</v>
      </c>
      <c r="Z374" s="85" t="s">
        <v>202</v>
      </c>
      <c r="AA374" s="85" t="s">
        <v>16</v>
      </c>
      <c r="AB374" s="85" t="s">
        <v>14</v>
      </c>
      <c r="AC374" s="85">
        <v>200</v>
      </c>
      <c r="AI374" s="146"/>
      <c r="AK374" s="54">
        <f t="shared" si="26"/>
        <v>0</v>
      </c>
      <c r="AL374" s="54"/>
      <c r="AM374" s="54"/>
      <c r="AN374" s="54"/>
    </row>
    <row r="375" spans="1:41">
      <c r="A375" s="85">
        <v>374</v>
      </c>
      <c r="C375" s="85" t="s">
        <v>1777</v>
      </c>
      <c r="D375" s="92" t="s">
        <v>1972</v>
      </c>
      <c r="E375" s="85" t="s">
        <v>2510</v>
      </c>
      <c r="F375" s="85" t="s">
        <v>2511</v>
      </c>
      <c r="G375" s="85" t="s">
        <v>2</v>
      </c>
      <c r="H375" s="85" t="s">
        <v>169</v>
      </c>
      <c r="I375" s="85">
        <v>2015</v>
      </c>
      <c r="L375" s="92" t="s">
        <v>5</v>
      </c>
      <c r="M375" s="92"/>
      <c r="N375" s="162" t="s">
        <v>723</v>
      </c>
      <c r="O375" s="92" t="s">
        <v>3831</v>
      </c>
      <c r="P375" s="92" t="s">
        <v>3850</v>
      </c>
      <c r="Q375" s="162"/>
      <c r="R375" s="159" t="s">
        <v>3994</v>
      </c>
      <c r="S375" s="70"/>
      <c r="T375" s="162" t="s">
        <v>723</v>
      </c>
      <c r="U375" s="86" t="s">
        <v>479</v>
      </c>
      <c r="V375" s="79" t="s">
        <v>1601</v>
      </c>
      <c r="W375" s="79" t="s">
        <v>1205</v>
      </c>
      <c r="X375" s="89" t="s">
        <v>1702</v>
      </c>
      <c r="Y375" s="90" t="s">
        <v>773</v>
      </c>
      <c r="Z375" s="90" t="s">
        <v>166</v>
      </c>
      <c r="AA375" s="85" t="s">
        <v>19</v>
      </c>
      <c r="AB375" s="93" t="s">
        <v>17</v>
      </c>
      <c r="AC375" s="93">
        <v>200</v>
      </c>
      <c r="AH375" s="145">
        <v>1</v>
      </c>
      <c r="AI375" s="146" t="s">
        <v>1681</v>
      </c>
      <c r="AK375" s="88">
        <f t="shared" si="26"/>
        <v>0</v>
      </c>
      <c r="AO375" s="91" t="s">
        <v>200</v>
      </c>
    </row>
    <row r="376" spans="1:41">
      <c r="A376" s="85">
        <v>375</v>
      </c>
      <c r="C376" s="85" t="s">
        <v>1777</v>
      </c>
      <c r="D376" s="85" t="s">
        <v>1929</v>
      </c>
      <c r="E376" s="85" t="s">
        <v>2497</v>
      </c>
      <c r="F376" s="85" t="s">
        <v>2498</v>
      </c>
      <c r="G376" s="85" t="s">
        <v>1677</v>
      </c>
      <c r="H376" s="85" t="s">
        <v>169</v>
      </c>
      <c r="I376" s="85">
        <v>2015</v>
      </c>
      <c r="L376" s="87" t="s">
        <v>1854</v>
      </c>
      <c r="M376" s="87"/>
      <c r="N376" s="85" t="s">
        <v>723</v>
      </c>
      <c r="O376" s="92" t="s">
        <v>3831</v>
      </c>
      <c r="P376" s="92" t="s">
        <v>3850</v>
      </c>
      <c r="R376" s="159" t="s">
        <v>3994</v>
      </c>
      <c r="S376" s="70"/>
      <c r="T376" s="85" t="s">
        <v>723</v>
      </c>
      <c r="U376" s="86" t="s">
        <v>479</v>
      </c>
      <c r="V376" s="79" t="s">
        <v>1601</v>
      </c>
      <c r="W376" s="79" t="s">
        <v>1205</v>
      </c>
      <c r="X376" s="85"/>
      <c r="Y376" s="168" t="s">
        <v>3533</v>
      </c>
      <c r="Z376" s="85" t="s">
        <v>202</v>
      </c>
      <c r="AA376" s="85" t="s">
        <v>16</v>
      </c>
      <c r="AB376" s="85" t="s">
        <v>14</v>
      </c>
      <c r="AC376" s="85">
        <v>200</v>
      </c>
      <c r="AF376" s="145">
        <v>1</v>
      </c>
      <c r="AH376" s="145">
        <v>1</v>
      </c>
      <c r="AI376" s="146" t="s">
        <v>1681</v>
      </c>
      <c r="AK376" s="54">
        <f t="shared" si="26"/>
        <v>0</v>
      </c>
      <c r="AL376" s="54"/>
      <c r="AM376" s="54"/>
      <c r="AN376" s="54"/>
    </row>
    <row r="377" spans="1:41">
      <c r="A377" s="85">
        <v>376</v>
      </c>
      <c r="C377" s="85" t="s">
        <v>1777</v>
      </c>
      <c r="D377" s="85" t="s">
        <v>1930</v>
      </c>
      <c r="E377" s="85" t="s">
        <v>2497</v>
      </c>
      <c r="F377" s="85" t="s">
        <v>2499</v>
      </c>
      <c r="G377" s="85" t="s">
        <v>1677</v>
      </c>
      <c r="H377" s="85" t="s">
        <v>169</v>
      </c>
      <c r="I377" s="85">
        <v>2015</v>
      </c>
      <c r="L377" s="87" t="s">
        <v>1854</v>
      </c>
      <c r="M377" s="87"/>
      <c r="N377" s="85" t="s">
        <v>723</v>
      </c>
      <c r="O377" s="92" t="s">
        <v>3831</v>
      </c>
      <c r="P377" s="92" t="s">
        <v>3850</v>
      </c>
      <c r="R377" s="159" t="s">
        <v>3994</v>
      </c>
      <c r="S377" s="70"/>
      <c r="T377" s="85" t="s">
        <v>723</v>
      </c>
      <c r="U377" s="86" t="s">
        <v>479</v>
      </c>
      <c r="V377" s="79" t="s">
        <v>1601</v>
      </c>
      <c r="W377" s="79" t="s">
        <v>1205</v>
      </c>
      <c r="X377" s="85"/>
      <c r="Y377" s="168" t="s">
        <v>3533</v>
      </c>
      <c r="Z377" s="85" t="s">
        <v>202</v>
      </c>
      <c r="AA377" s="85" t="s">
        <v>16</v>
      </c>
      <c r="AB377" s="85" t="s">
        <v>14</v>
      </c>
      <c r="AC377" s="85">
        <v>200</v>
      </c>
      <c r="AI377" s="146"/>
      <c r="AK377" s="54">
        <f t="shared" si="26"/>
        <v>0</v>
      </c>
      <c r="AL377" s="54"/>
      <c r="AM377" s="54"/>
      <c r="AN377" s="54"/>
    </row>
    <row r="378" spans="1:41">
      <c r="A378" s="85">
        <v>377</v>
      </c>
      <c r="C378" s="85" t="s">
        <v>1777</v>
      </c>
      <c r="D378" s="92" t="s">
        <v>1931</v>
      </c>
      <c r="E378" s="85" t="s">
        <v>2517</v>
      </c>
      <c r="F378" s="85" t="s">
        <v>2518</v>
      </c>
      <c r="G378" s="85" t="s">
        <v>1677</v>
      </c>
      <c r="H378" s="85" t="s">
        <v>169</v>
      </c>
      <c r="I378" s="85">
        <v>2015</v>
      </c>
      <c r="L378" s="87" t="s">
        <v>1854</v>
      </c>
      <c r="M378" s="87"/>
      <c r="N378" s="87" t="s">
        <v>3659</v>
      </c>
      <c r="O378" s="92" t="s">
        <v>3832</v>
      </c>
      <c r="P378" s="92" t="s">
        <v>3841</v>
      </c>
      <c r="Q378" s="87"/>
      <c r="R378" s="159" t="s">
        <v>3995</v>
      </c>
      <c r="S378" s="70"/>
      <c r="T378" s="87" t="s">
        <v>3659</v>
      </c>
      <c r="U378" s="86" t="s">
        <v>1687</v>
      </c>
      <c r="V378" s="97" t="s">
        <v>3569</v>
      </c>
      <c r="W378" s="97" t="s">
        <v>3568</v>
      </c>
      <c r="X378" s="85"/>
      <c r="Y378" s="168" t="s">
        <v>3533</v>
      </c>
      <c r="Z378" s="85" t="s">
        <v>202</v>
      </c>
      <c r="AA378" s="85" t="s">
        <v>16</v>
      </c>
      <c r="AB378" s="85" t="s">
        <v>171</v>
      </c>
      <c r="AC378" s="85">
        <v>200</v>
      </c>
      <c r="AF378" s="145">
        <v>1</v>
      </c>
      <c r="AH378" s="145">
        <v>1</v>
      </c>
      <c r="AI378" s="146" t="s">
        <v>1681</v>
      </c>
      <c r="AK378" s="54">
        <f t="shared" si="26"/>
        <v>0</v>
      </c>
      <c r="AL378" s="54"/>
      <c r="AM378" s="54"/>
      <c r="AN378" s="54"/>
    </row>
    <row r="379" spans="1:41">
      <c r="A379" s="85">
        <v>378</v>
      </c>
      <c r="C379" s="85" t="s">
        <v>1777</v>
      </c>
      <c r="D379" s="92" t="s">
        <v>1932</v>
      </c>
      <c r="E379" s="85" t="s">
        <v>2517</v>
      </c>
      <c r="F379" s="85" t="s">
        <v>2519</v>
      </c>
      <c r="G379" s="85" t="s">
        <v>1677</v>
      </c>
      <c r="H379" s="85" t="s">
        <v>169</v>
      </c>
      <c r="I379" s="85">
        <v>2015</v>
      </c>
      <c r="L379" s="87" t="s">
        <v>1854</v>
      </c>
      <c r="M379" s="87"/>
      <c r="N379" s="87" t="s">
        <v>3659</v>
      </c>
      <c r="O379" s="92" t="s">
        <v>3832</v>
      </c>
      <c r="P379" s="92" t="s">
        <v>3841</v>
      </c>
      <c r="Q379" s="87"/>
      <c r="R379" s="159" t="s">
        <v>3995</v>
      </c>
      <c r="S379" s="70"/>
      <c r="T379" s="87" t="s">
        <v>3659</v>
      </c>
      <c r="U379" s="86" t="s">
        <v>1687</v>
      </c>
      <c r="V379" s="97" t="s">
        <v>3569</v>
      </c>
      <c r="W379" s="97" t="s">
        <v>3568</v>
      </c>
      <c r="X379" s="85"/>
      <c r="Y379" s="168" t="s">
        <v>3533</v>
      </c>
      <c r="Z379" s="85" t="s">
        <v>202</v>
      </c>
      <c r="AA379" s="85" t="s">
        <v>16</v>
      </c>
      <c r="AB379" s="85" t="s">
        <v>171</v>
      </c>
      <c r="AC379" s="85">
        <v>200</v>
      </c>
      <c r="AI379" s="146"/>
      <c r="AK379" s="54">
        <f t="shared" si="26"/>
        <v>0</v>
      </c>
      <c r="AL379" s="54"/>
      <c r="AM379" s="54"/>
      <c r="AN379" s="54"/>
    </row>
    <row r="380" spans="1:41" ht="27">
      <c r="A380" s="85">
        <v>379</v>
      </c>
      <c r="C380" s="85" t="s">
        <v>1777</v>
      </c>
      <c r="D380" s="92" t="s">
        <v>1933</v>
      </c>
      <c r="E380" s="87" t="s">
        <v>3564</v>
      </c>
      <c r="F380" s="87" t="s">
        <v>3565</v>
      </c>
      <c r="G380" s="85" t="s">
        <v>1677</v>
      </c>
      <c r="H380" s="85" t="s">
        <v>169</v>
      </c>
      <c r="I380" s="85">
        <v>2015</v>
      </c>
      <c r="L380" s="87" t="s">
        <v>1854</v>
      </c>
      <c r="M380" s="87"/>
      <c r="N380" s="87" t="s">
        <v>3660</v>
      </c>
      <c r="O380" s="92" t="s">
        <v>3830</v>
      </c>
      <c r="P380" s="92" t="s">
        <v>3872</v>
      </c>
      <c r="Q380" s="87"/>
      <c r="R380" s="159" t="s">
        <v>3996</v>
      </c>
      <c r="S380" s="70"/>
      <c r="T380" s="87" t="s">
        <v>3660</v>
      </c>
      <c r="U380" s="86" t="s">
        <v>1684</v>
      </c>
      <c r="V380" s="97" t="s">
        <v>3498</v>
      </c>
      <c r="W380" s="97" t="s">
        <v>3497</v>
      </c>
      <c r="X380" s="85"/>
      <c r="Y380" s="168" t="s">
        <v>3533</v>
      </c>
      <c r="Z380" s="85" t="s">
        <v>202</v>
      </c>
      <c r="AA380" s="85" t="s">
        <v>16</v>
      </c>
      <c r="AB380" s="85" t="s">
        <v>171</v>
      </c>
      <c r="AC380" s="85">
        <v>200</v>
      </c>
      <c r="AF380" s="145">
        <v>1</v>
      </c>
      <c r="AH380" s="145">
        <v>1</v>
      </c>
      <c r="AI380" s="146" t="s">
        <v>1681</v>
      </c>
      <c r="AK380" s="54">
        <f t="shared" si="26"/>
        <v>0</v>
      </c>
      <c r="AL380" s="54"/>
      <c r="AM380" s="54"/>
      <c r="AN380" s="54"/>
    </row>
    <row r="381" spans="1:41" ht="27">
      <c r="A381" s="85">
        <v>380</v>
      </c>
      <c r="C381" s="85" t="s">
        <v>1777</v>
      </c>
      <c r="D381" s="92" t="s">
        <v>1934</v>
      </c>
      <c r="E381" s="87" t="s">
        <v>3564</v>
      </c>
      <c r="F381" s="87" t="s">
        <v>3566</v>
      </c>
      <c r="G381" s="85" t="s">
        <v>1677</v>
      </c>
      <c r="H381" s="85" t="s">
        <v>169</v>
      </c>
      <c r="I381" s="85">
        <v>2015</v>
      </c>
      <c r="L381" s="87" t="s">
        <v>1854</v>
      </c>
      <c r="M381" s="87"/>
      <c r="N381" s="87" t="s">
        <v>3660</v>
      </c>
      <c r="O381" s="92" t="s">
        <v>3830</v>
      </c>
      <c r="P381" s="92" t="s">
        <v>3872</v>
      </c>
      <c r="Q381" s="87"/>
      <c r="R381" s="159" t="s">
        <v>3996</v>
      </c>
      <c r="S381" s="70"/>
      <c r="T381" s="87" t="s">
        <v>3660</v>
      </c>
      <c r="U381" s="86" t="s">
        <v>1684</v>
      </c>
      <c r="V381" s="97" t="s">
        <v>3498</v>
      </c>
      <c r="W381" s="97" t="s">
        <v>3497</v>
      </c>
      <c r="X381" s="85"/>
      <c r="Y381" s="168" t="s">
        <v>3533</v>
      </c>
      <c r="Z381" s="85" t="s">
        <v>202</v>
      </c>
      <c r="AA381" s="85" t="s">
        <v>16</v>
      </c>
      <c r="AB381" s="85" t="s">
        <v>171</v>
      </c>
      <c r="AC381" s="85">
        <v>200</v>
      </c>
      <c r="AI381" s="146"/>
      <c r="AK381" s="54">
        <f t="shared" si="26"/>
        <v>0</v>
      </c>
      <c r="AL381" s="54"/>
      <c r="AM381" s="54"/>
      <c r="AN381" s="54"/>
    </row>
    <row r="382" spans="1:41">
      <c r="A382" s="85">
        <v>381</v>
      </c>
      <c r="C382" s="85" t="s">
        <v>1777</v>
      </c>
      <c r="D382" s="92" t="s">
        <v>308</v>
      </c>
      <c r="E382" s="85" t="s">
        <v>2457</v>
      </c>
      <c r="F382" s="85" t="s">
        <v>2458</v>
      </c>
      <c r="G382" s="85" t="s">
        <v>2</v>
      </c>
      <c r="H382" s="85" t="s">
        <v>794</v>
      </c>
      <c r="I382" s="85">
        <v>2015</v>
      </c>
      <c r="L382" s="92" t="s">
        <v>1</v>
      </c>
      <c r="M382" s="92"/>
      <c r="N382" s="162" t="s">
        <v>3820</v>
      </c>
      <c r="O382" s="92" t="s">
        <v>3830</v>
      </c>
      <c r="P382" s="92" t="s">
        <v>3837</v>
      </c>
      <c r="Q382" s="162"/>
      <c r="R382" s="159" t="s">
        <v>3997</v>
      </c>
      <c r="S382" s="70"/>
      <c r="T382" s="162" t="s">
        <v>3661</v>
      </c>
      <c r="U382" s="86" t="s">
        <v>1684</v>
      </c>
      <c r="V382" s="79" t="s">
        <v>1558</v>
      </c>
      <c r="W382" s="79" t="s">
        <v>1162</v>
      </c>
      <c r="X382" s="89" t="s">
        <v>1702</v>
      </c>
      <c r="Y382" s="90" t="s">
        <v>184</v>
      </c>
      <c r="Z382" s="90" t="s">
        <v>166</v>
      </c>
      <c r="AA382" s="85" t="s">
        <v>19</v>
      </c>
      <c r="AB382" s="93" t="s">
        <v>17</v>
      </c>
      <c r="AC382" s="93">
        <v>200</v>
      </c>
      <c r="AD382" s="145" t="s">
        <v>1679</v>
      </c>
      <c r="AF382" s="145">
        <v>1</v>
      </c>
      <c r="AH382" s="145">
        <v>1</v>
      </c>
      <c r="AI382" s="146" t="s">
        <v>1681</v>
      </c>
      <c r="AK382" s="56">
        <f t="shared" si="26"/>
        <v>56000</v>
      </c>
      <c r="AL382" s="56">
        <v>28000</v>
      </c>
      <c r="AM382" s="56">
        <v>8400</v>
      </c>
      <c r="AN382" s="56">
        <v>19600</v>
      </c>
      <c r="AO382" s="91" t="s">
        <v>200</v>
      </c>
    </row>
    <row r="383" spans="1:41">
      <c r="A383" s="85">
        <v>382</v>
      </c>
      <c r="C383" s="85" t="s">
        <v>1777</v>
      </c>
      <c r="D383" s="92" t="s">
        <v>309</v>
      </c>
      <c r="E383" s="85" t="s">
        <v>2457</v>
      </c>
      <c r="F383" s="85" t="s">
        <v>2459</v>
      </c>
      <c r="G383" s="85" t="s">
        <v>2</v>
      </c>
      <c r="H383" s="85" t="s">
        <v>794</v>
      </c>
      <c r="I383" s="85">
        <v>2015</v>
      </c>
      <c r="L383" s="92" t="s">
        <v>1</v>
      </c>
      <c r="M383" s="92"/>
      <c r="N383" s="162" t="s">
        <v>3820</v>
      </c>
      <c r="O383" s="92" t="s">
        <v>3830</v>
      </c>
      <c r="P383" s="92" t="s">
        <v>3837</v>
      </c>
      <c r="Q383" s="162"/>
      <c r="R383" s="159" t="s">
        <v>3997</v>
      </c>
      <c r="S383" s="70"/>
      <c r="T383" s="162" t="s">
        <v>3661</v>
      </c>
      <c r="U383" s="86" t="s">
        <v>1684</v>
      </c>
      <c r="V383" s="79" t="s">
        <v>1559</v>
      </c>
      <c r="W383" s="79" t="s">
        <v>1163</v>
      </c>
      <c r="X383" s="89" t="s">
        <v>1702</v>
      </c>
      <c r="Y383" s="90" t="s">
        <v>216</v>
      </c>
      <c r="Z383" s="90" t="s">
        <v>166</v>
      </c>
      <c r="AA383" s="85" t="s">
        <v>19</v>
      </c>
      <c r="AB383" s="93" t="s">
        <v>14</v>
      </c>
      <c r="AC383" s="93">
        <v>200</v>
      </c>
      <c r="AI383" s="146"/>
      <c r="AK383" s="56">
        <f t="shared" si="26"/>
        <v>0</v>
      </c>
      <c r="AL383" s="56"/>
      <c r="AM383" s="56"/>
      <c r="AN383" s="56"/>
      <c r="AO383" s="91" t="s">
        <v>200</v>
      </c>
    </row>
    <row r="384" spans="1:41">
      <c r="A384" s="85">
        <v>383</v>
      </c>
      <c r="C384" s="85" t="s">
        <v>1777</v>
      </c>
      <c r="D384" s="92" t="s">
        <v>310</v>
      </c>
      <c r="E384" s="85" t="s">
        <v>2457</v>
      </c>
      <c r="F384" s="85" t="s">
        <v>2460</v>
      </c>
      <c r="G384" s="85" t="s">
        <v>2</v>
      </c>
      <c r="H384" s="85" t="s">
        <v>794</v>
      </c>
      <c r="I384" s="85">
        <v>2015</v>
      </c>
      <c r="L384" s="92" t="s">
        <v>1</v>
      </c>
      <c r="M384" s="92"/>
      <c r="N384" s="162" t="s">
        <v>3820</v>
      </c>
      <c r="O384" s="92" t="s">
        <v>3830</v>
      </c>
      <c r="P384" s="92" t="s">
        <v>3837</v>
      </c>
      <c r="Q384" s="162"/>
      <c r="R384" s="159" t="s">
        <v>3997</v>
      </c>
      <c r="S384" s="70"/>
      <c r="T384" s="162" t="s">
        <v>3661</v>
      </c>
      <c r="U384" s="86" t="s">
        <v>1684</v>
      </c>
      <c r="V384" s="79" t="s">
        <v>1560</v>
      </c>
      <c r="W384" s="79" t="s">
        <v>1164</v>
      </c>
      <c r="X384" s="89" t="s">
        <v>1702</v>
      </c>
      <c r="Y384" s="90" t="s">
        <v>216</v>
      </c>
      <c r="Z384" s="90" t="s">
        <v>166</v>
      </c>
      <c r="AA384" s="85" t="s">
        <v>19</v>
      </c>
      <c r="AB384" s="93" t="s">
        <v>14</v>
      </c>
      <c r="AC384" s="93">
        <v>200</v>
      </c>
      <c r="AI384" s="146"/>
      <c r="AK384" s="56">
        <f>SUM(AL384:AN384)</f>
        <v>0</v>
      </c>
      <c r="AL384" s="56"/>
      <c r="AM384" s="56"/>
      <c r="AN384" s="56"/>
      <c r="AO384" s="91" t="s">
        <v>200</v>
      </c>
    </row>
    <row r="385" spans="1:41">
      <c r="A385" s="85">
        <v>384</v>
      </c>
      <c r="C385" s="85" t="s">
        <v>1777</v>
      </c>
      <c r="D385" s="92" t="s">
        <v>311</v>
      </c>
      <c r="E385" s="85" t="s">
        <v>2457</v>
      </c>
      <c r="F385" s="85" t="s">
        <v>2461</v>
      </c>
      <c r="G385" s="85" t="s">
        <v>2</v>
      </c>
      <c r="H385" s="85" t="s">
        <v>794</v>
      </c>
      <c r="I385" s="85">
        <v>2015</v>
      </c>
      <c r="L385" s="92" t="s">
        <v>1</v>
      </c>
      <c r="M385" s="92"/>
      <c r="N385" s="162" t="s">
        <v>3820</v>
      </c>
      <c r="O385" s="92" t="s">
        <v>3830</v>
      </c>
      <c r="P385" s="92" t="s">
        <v>3837</v>
      </c>
      <c r="Q385" s="162"/>
      <c r="R385" s="159" t="s">
        <v>3997</v>
      </c>
      <c r="S385" s="70"/>
      <c r="T385" s="162" t="s">
        <v>3661</v>
      </c>
      <c r="U385" s="86" t="s">
        <v>1684</v>
      </c>
      <c r="V385" s="79" t="s">
        <v>1561</v>
      </c>
      <c r="W385" s="79" t="s">
        <v>1165</v>
      </c>
      <c r="X385" s="89" t="s">
        <v>1702</v>
      </c>
      <c r="Y385" s="90" t="s">
        <v>216</v>
      </c>
      <c r="Z385" s="90" t="s">
        <v>166</v>
      </c>
      <c r="AA385" s="85" t="s">
        <v>19</v>
      </c>
      <c r="AB385" s="93" t="s">
        <v>14</v>
      </c>
      <c r="AC385" s="93">
        <v>200</v>
      </c>
      <c r="AI385" s="146"/>
      <c r="AK385" s="56">
        <f>SUM(AL385:AN385)</f>
        <v>0</v>
      </c>
      <c r="AL385" s="56"/>
      <c r="AM385" s="56"/>
      <c r="AN385" s="56"/>
      <c r="AO385" s="91" t="s">
        <v>200</v>
      </c>
    </row>
    <row r="386" spans="1:41">
      <c r="A386" s="85">
        <v>385</v>
      </c>
      <c r="C386" s="85" t="s">
        <v>1777</v>
      </c>
      <c r="D386" s="92" t="s">
        <v>312</v>
      </c>
      <c r="E386" s="85" t="s">
        <v>2457</v>
      </c>
      <c r="F386" s="85" t="s">
        <v>2462</v>
      </c>
      <c r="G386" s="85" t="s">
        <v>2</v>
      </c>
      <c r="H386" s="85" t="s">
        <v>220</v>
      </c>
      <c r="I386" s="85">
        <v>2015</v>
      </c>
      <c r="L386" s="92" t="s">
        <v>1</v>
      </c>
      <c r="M386" s="92"/>
      <c r="N386" s="162" t="s">
        <v>3820</v>
      </c>
      <c r="O386" s="92" t="s">
        <v>3830</v>
      </c>
      <c r="P386" s="92" t="s">
        <v>3837</v>
      </c>
      <c r="Q386" s="162"/>
      <c r="R386" s="159" t="s">
        <v>3997</v>
      </c>
      <c r="S386" s="70"/>
      <c r="T386" s="162" t="s">
        <v>3661</v>
      </c>
      <c r="U386" s="91" t="s">
        <v>1684</v>
      </c>
      <c r="V386" s="79" t="s">
        <v>1562</v>
      </c>
      <c r="W386" s="79" t="s">
        <v>1166</v>
      </c>
      <c r="X386" s="89" t="s">
        <v>1702</v>
      </c>
      <c r="Y386" s="90" t="s">
        <v>216</v>
      </c>
      <c r="Z386" s="90" t="s">
        <v>166</v>
      </c>
      <c r="AA386" s="85" t="s">
        <v>19</v>
      </c>
      <c r="AB386" s="93" t="s">
        <v>14</v>
      </c>
      <c r="AC386" s="93">
        <v>200</v>
      </c>
      <c r="AI386" s="146"/>
      <c r="AK386" s="56">
        <f>SUM(AL386:AN386)</f>
        <v>0</v>
      </c>
      <c r="AL386" s="56"/>
      <c r="AM386" s="56"/>
      <c r="AN386" s="56"/>
      <c r="AO386" s="91" t="s">
        <v>200</v>
      </c>
    </row>
    <row r="387" spans="1:41">
      <c r="A387" s="85">
        <v>386</v>
      </c>
      <c r="C387" s="85" t="s">
        <v>1777</v>
      </c>
      <c r="D387" s="92" t="s">
        <v>313</v>
      </c>
      <c r="E387" s="85" t="s">
        <v>2463</v>
      </c>
      <c r="F387" s="85" t="s">
        <v>2464</v>
      </c>
      <c r="G387" s="85" t="s">
        <v>2</v>
      </c>
      <c r="H387" s="85" t="s">
        <v>169</v>
      </c>
      <c r="I387" s="85">
        <v>2015</v>
      </c>
      <c r="L387" s="92" t="s">
        <v>1</v>
      </c>
      <c r="M387" s="92"/>
      <c r="N387" s="162" t="s">
        <v>3809</v>
      </c>
      <c r="O387" s="92" t="s">
        <v>3830</v>
      </c>
      <c r="P387" s="92" t="s">
        <v>3837</v>
      </c>
      <c r="Q387" s="162"/>
      <c r="R387" s="159" t="s">
        <v>3998</v>
      </c>
      <c r="S387" s="70"/>
      <c r="T387" s="162" t="s">
        <v>714</v>
      </c>
      <c r="U387" s="86" t="s">
        <v>1684</v>
      </c>
      <c r="V387" s="79" t="s">
        <v>1563</v>
      </c>
      <c r="W387" s="79" t="s">
        <v>1167</v>
      </c>
      <c r="X387" s="89" t="s">
        <v>1702</v>
      </c>
      <c r="Y387" s="90" t="s">
        <v>184</v>
      </c>
      <c r="Z387" s="90" t="s">
        <v>166</v>
      </c>
      <c r="AA387" s="85" t="s">
        <v>19</v>
      </c>
      <c r="AB387" s="93" t="s">
        <v>17</v>
      </c>
      <c r="AC387" s="93">
        <v>200</v>
      </c>
      <c r="AD387" s="145" t="s">
        <v>1679</v>
      </c>
      <c r="AF387" s="145">
        <v>1</v>
      </c>
      <c r="AH387" s="145">
        <v>1</v>
      </c>
      <c r="AI387" s="146" t="s">
        <v>1681</v>
      </c>
      <c r="AK387" s="56">
        <f t="shared" si="26"/>
        <v>0</v>
      </c>
      <c r="AL387" s="56"/>
      <c r="AM387" s="56"/>
      <c r="AN387" s="56"/>
      <c r="AO387" s="91" t="s">
        <v>200</v>
      </c>
    </row>
    <row r="388" spans="1:41">
      <c r="A388" s="85">
        <v>387</v>
      </c>
      <c r="C388" s="85" t="s">
        <v>1777</v>
      </c>
      <c r="D388" s="92" t="s">
        <v>314</v>
      </c>
      <c r="E388" s="85" t="s">
        <v>2463</v>
      </c>
      <c r="F388" s="85" t="s">
        <v>2465</v>
      </c>
      <c r="G388" s="85" t="s">
        <v>2</v>
      </c>
      <c r="H388" s="85" t="s">
        <v>169</v>
      </c>
      <c r="I388" s="85">
        <v>2015</v>
      </c>
      <c r="L388" s="92" t="s">
        <v>1</v>
      </c>
      <c r="M388" s="92"/>
      <c r="N388" s="162" t="s">
        <v>3809</v>
      </c>
      <c r="O388" s="92" t="s">
        <v>3830</v>
      </c>
      <c r="P388" s="92" t="s">
        <v>3837</v>
      </c>
      <c r="Q388" s="162"/>
      <c r="R388" s="159" t="s">
        <v>3998</v>
      </c>
      <c r="S388" s="70"/>
      <c r="T388" s="162" t="s">
        <v>714</v>
      </c>
      <c r="U388" s="86" t="s">
        <v>1684</v>
      </c>
      <c r="V388" s="79" t="s">
        <v>1564</v>
      </c>
      <c r="W388" s="79" t="s">
        <v>1168</v>
      </c>
      <c r="X388" s="89" t="s">
        <v>1702</v>
      </c>
      <c r="Y388" s="90" t="s">
        <v>216</v>
      </c>
      <c r="Z388" s="90" t="s">
        <v>166</v>
      </c>
      <c r="AA388" s="85" t="s">
        <v>19</v>
      </c>
      <c r="AB388" s="93" t="s">
        <v>14</v>
      </c>
      <c r="AC388" s="93">
        <v>200</v>
      </c>
      <c r="AI388" s="146"/>
      <c r="AK388" s="56">
        <f t="shared" si="26"/>
        <v>0</v>
      </c>
      <c r="AL388" s="56"/>
      <c r="AM388" s="56"/>
      <c r="AN388" s="56"/>
      <c r="AO388" s="91" t="s">
        <v>200</v>
      </c>
    </row>
    <row r="389" spans="1:41">
      <c r="A389" s="85">
        <v>388</v>
      </c>
      <c r="C389" s="85" t="s">
        <v>1777</v>
      </c>
      <c r="D389" s="92" t="s">
        <v>315</v>
      </c>
      <c r="E389" s="85" t="s">
        <v>2463</v>
      </c>
      <c r="F389" s="85" t="s">
        <v>2466</v>
      </c>
      <c r="G389" s="85" t="s">
        <v>2</v>
      </c>
      <c r="H389" s="85" t="s">
        <v>169</v>
      </c>
      <c r="I389" s="85">
        <v>2015</v>
      </c>
      <c r="L389" s="92" t="s">
        <v>1</v>
      </c>
      <c r="M389" s="92"/>
      <c r="N389" s="162" t="s">
        <v>3809</v>
      </c>
      <c r="O389" s="92" t="s">
        <v>3830</v>
      </c>
      <c r="P389" s="92" t="s">
        <v>3837</v>
      </c>
      <c r="Q389" s="162"/>
      <c r="R389" s="159" t="s">
        <v>3998</v>
      </c>
      <c r="S389" s="70"/>
      <c r="T389" s="162" t="s">
        <v>714</v>
      </c>
      <c r="U389" s="86" t="s">
        <v>1684</v>
      </c>
      <c r="V389" s="79" t="s">
        <v>1565</v>
      </c>
      <c r="W389" s="79" t="s">
        <v>1169</v>
      </c>
      <c r="X389" s="89" t="s">
        <v>1702</v>
      </c>
      <c r="Y389" s="90" t="s">
        <v>216</v>
      </c>
      <c r="Z389" s="90" t="s">
        <v>166</v>
      </c>
      <c r="AA389" s="85" t="s">
        <v>19</v>
      </c>
      <c r="AB389" s="93" t="s">
        <v>14</v>
      </c>
      <c r="AC389" s="93">
        <v>200</v>
      </c>
      <c r="AI389" s="146"/>
      <c r="AK389" s="56">
        <f t="shared" si="26"/>
        <v>0</v>
      </c>
      <c r="AL389" s="56"/>
      <c r="AM389" s="56"/>
      <c r="AN389" s="56"/>
      <c r="AO389" s="91" t="s">
        <v>200</v>
      </c>
    </row>
    <row r="390" spans="1:41">
      <c r="A390" s="85">
        <v>389</v>
      </c>
      <c r="C390" s="85" t="s">
        <v>1777</v>
      </c>
      <c r="D390" s="92" t="s">
        <v>316</v>
      </c>
      <c r="E390" s="85" t="s">
        <v>2467</v>
      </c>
      <c r="F390" s="85" t="s">
        <v>2468</v>
      </c>
      <c r="G390" s="85" t="s">
        <v>2</v>
      </c>
      <c r="H390" s="85" t="s">
        <v>169</v>
      </c>
      <c r="I390" s="85">
        <v>2015</v>
      </c>
      <c r="L390" s="92" t="s">
        <v>1</v>
      </c>
      <c r="M390" s="92"/>
      <c r="N390" s="162" t="s">
        <v>3810</v>
      </c>
      <c r="O390" s="92" t="s">
        <v>3830</v>
      </c>
      <c r="P390" s="92" t="s">
        <v>3837</v>
      </c>
      <c r="Q390" s="162"/>
      <c r="R390" s="159" t="s">
        <v>3999</v>
      </c>
      <c r="S390" s="70"/>
      <c r="T390" s="162" t="s">
        <v>715</v>
      </c>
      <c r="U390" s="86" t="s">
        <v>1684</v>
      </c>
      <c r="V390" s="79" t="s">
        <v>1566</v>
      </c>
      <c r="W390" s="79" t="s">
        <v>1170</v>
      </c>
      <c r="X390" s="89" t="s">
        <v>1702</v>
      </c>
      <c r="Y390" s="90" t="s">
        <v>184</v>
      </c>
      <c r="Z390" s="90" t="s">
        <v>166</v>
      </c>
      <c r="AA390" s="85" t="s">
        <v>19</v>
      </c>
      <c r="AB390" s="93" t="s">
        <v>17</v>
      </c>
      <c r="AC390" s="93">
        <v>200</v>
      </c>
      <c r="AD390" s="145" t="s">
        <v>1679</v>
      </c>
      <c r="AF390" s="145">
        <v>1</v>
      </c>
      <c r="AH390" s="145">
        <v>1</v>
      </c>
      <c r="AI390" s="146" t="s">
        <v>1681</v>
      </c>
      <c r="AK390" s="56">
        <f t="shared" si="26"/>
        <v>0</v>
      </c>
      <c r="AL390" s="56"/>
      <c r="AM390" s="56"/>
      <c r="AN390" s="56"/>
      <c r="AO390" s="91" t="s">
        <v>200</v>
      </c>
    </row>
    <row r="391" spans="1:41">
      <c r="A391" s="85">
        <v>390</v>
      </c>
      <c r="C391" s="85" t="s">
        <v>1777</v>
      </c>
      <c r="D391" s="92" t="s">
        <v>317</v>
      </c>
      <c r="E391" s="85" t="s">
        <v>2467</v>
      </c>
      <c r="F391" s="85" t="s">
        <v>2469</v>
      </c>
      <c r="G391" s="85" t="s">
        <v>2</v>
      </c>
      <c r="H391" s="85" t="s">
        <v>169</v>
      </c>
      <c r="I391" s="85">
        <v>2015</v>
      </c>
      <c r="L391" s="92" t="s">
        <v>1</v>
      </c>
      <c r="M391" s="92"/>
      <c r="N391" s="162" t="s">
        <v>3810</v>
      </c>
      <c r="O391" s="92" t="s">
        <v>3830</v>
      </c>
      <c r="P391" s="92" t="s">
        <v>3837</v>
      </c>
      <c r="Q391" s="162"/>
      <c r="R391" s="159" t="s">
        <v>3999</v>
      </c>
      <c r="S391" s="70"/>
      <c r="T391" s="162" t="s">
        <v>715</v>
      </c>
      <c r="U391" s="86" t="s">
        <v>1684</v>
      </c>
      <c r="V391" s="79" t="s">
        <v>1567</v>
      </c>
      <c r="W391" s="79" t="s">
        <v>1171</v>
      </c>
      <c r="X391" s="89" t="s">
        <v>1702</v>
      </c>
      <c r="Y391" s="90" t="s">
        <v>216</v>
      </c>
      <c r="Z391" s="90" t="s">
        <v>166</v>
      </c>
      <c r="AA391" s="85" t="s">
        <v>19</v>
      </c>
      <c r="AB391" s="93" t="s">
        <v>14</v>
      </c>
      <c r="AC391" s="93">
        <v>200</v>
      </c>
      <c r="AI391" s="146"/>
      <c r="AK391" s="56">
        <f t="shared" si="26"/>
        <v>0</v>
      </c>
      <c r="AL391" s="56"/>
      <c r="AM391" s="56"/>
      <c r="AN391" s="56"/>
      <c r="AO391" s="91" t="s">
        <v>200</v>
      </c>
    </row>
    <row r="392" spans="1:41">
      <c r="A392" s="85">
        <v>391</v>
      </c>
      <c r="C392" s="85" t="s">
        <v>1777</v>
      </c>
      <c r="D392" s="92" t="s">
        <v>318</v>
      </c>
      <c r="E392" s="85" t="s">
        <v>2467</v>
      </c>
      <c r="F392" s="85" t="s">
        <v>2470</v>
      </c>
      <c r="G392" s="85" t="s">
        <v>2</v>
      </c>
      <c r="H392" s="85" t="s">
        <v>169</v>
      </c>
      <c r="I392" s="85">
        <v>2015</v>
      </c>
      <c r="L392" s="92" t="s">
        <v>1</v>
      </c>
      <c r="M392" s="92"/>
      <c r="N392" s="162" t="s">
        <v>3810</v>
      </c>
      <c r="O392" s="92" t="s">
        <v>3830</v>
      </c>
      <c r="P392" s="92" t="s">
        <v>3837</v>
      </c>
      <c r="Q392" s="162"/>
      <c r="R392" s="159" t="s">
        <v>3999</v>
      </c>
      <c r="S392" s="70"/>
      <c r="T392" s="162" t="s">
        <v>715</v>
      </c>
      <c r="U392" s="86" t="s">
        <v>1684</v>
      </c>
      <c r="V392" s="79" t="s">
        <v>1568</v>
      </c>
      <c r="W392" s="79" t="s">
        <v>1172</v>
      </c>
      <c r="X392" s="89" t="s">
        <v>1702</v>
      </c>
      <c r="Y392" s="90" t="s">
        <v>216</v>
      </c>
      <c r="Z392" s="90" t="s">
        <v>166</v>
      </c>
      <c r="AA392" s="85" t="s">
        <v>19</v>
      </c>
      <c r="AB392" s="93" t="s">
        <v>14</v>
      </c>
      <c r="AC392" s="93">
        <v>200</v>
      </c>
      <c r="AI392" s="146"/>
      <c r="AK392" s="56">
        <f t="shared" si="26"/>
        <v>0</v>
      </c>
      <c r="AL392" s="56"/>
      <c r="AM392" s="56"/>
      <c r="AN392" s="56"/>
      <c r="AO392" s="91" t="s">
        <v>200</v>
      </c>
    </row>
    <row r="393" spans="1:41">
      <c r="A393" s="85">
        <v>392</v>
      </c>
      <c r="C393" s="85" t="s">
        <v>1777</v>
      </c>
      <c r="D393" s="92" t="s">
        <v>319</v>
      </c>
      <c r="E393" s="85" t="s">
        <v>2467</v>
      </c>
      <c r="F393" s="85" t="s">
        <v>2471</v>
      </c>
      <c r="G393" s="85" t="s">
        <v>2</v>
      </c>
      <c r="H393" s="85" t="s">
        <v>169</v>
      </c>
      <c r="I393" s="85">
        <v>2015</v>
      </c>
      <c r="L393" s="92" t="s">
        <v>1</v>
      </c>
      <c r="M393" s="92"/>
      <c r="N393" s="162" t="s">
        <v>3810</v>
      </c>
      <c r="O393" s="92" t="s">
        <v>3830</v>
      </c>
      <c r="P393" s="92" t="s">
        <v>3837</v>
      </c>
      <c r="Q393" s="162"/>
      <c r="R393" s="159" t="s">
        <v>3999</v>
      </c>
      <c r="S393" s="70"/>
      <c r="T393" s="162" t="s">
        <v>715</v>
      </c>
      <c r="U393" s="86" t="s">
        <v>1684</v>
      </c>
      <c r="V393" s="79" t="s">
        <v>1569</v>
      </c>
      <c r="W393" s="79" t="s">
        <v>1173</v>
      </c>
      <c r="X393" s="89" t="s">
        <v>1702</v>
      </c>
      <c r="Y393" s="90" t="s">
        <v>216</v>
      </c>
      <c r="Z393" s="90" t="s">
        <v>166</v>
      </c>
      <c r="AA393" s="85" t="s">
        <v>19</v>
      </c>
      <c r="AB393" s="93" t="s">
        <v>14</v>
      </c>
      <c r="AC393" s="93">
        <v>200</v>
      </c>
      <c r="AI393" s="146"/>
      <c r="AK393" s="56">
        <f t="shared" si="26"/>
        <v>0</v>
      </c>
      <c r="AL393" s="56"/>
      <c r="AM393" s="56"/>
      <c r="AN393" s="56"/>
      <c r="AO393" s="91" t="s">
        <v>200</v>
      </c>
    </row>
    <row r="394" spans="1:41">
      <c r="A394" s="85">
        <v>393</v>
      </c>
      <c r="C394" s="85" t="s">
        <v>1777</v>
      </c>
      <c r="D394" s="92" t="s">
        <v>320</v>
      </c>
      <c r="E394" s="85" t="s">
        <v>2467</v>
      </c>
      <c r="F394" s="85" t="s">
        <v>2472</v>
      </c>
      <c r="G394" s="85" t="s">
        <v>2</v>
      </c>
      <c r="H394" s="85" t="s">
        <v>169</v>
      </c>
      <c r="I394" s="85">
        <v>2015</v>
      </c>
      <c r="L394" s="92" t="s">
        <v>1</v>
      </c>
      <c r="M394" s="92"/>
      <c r="N394" s="162" t="s">
        <v>3810</v>
      </c>
      <c r="O394" s="92" t="s">
        <v>3830</v>
      </c>
      <c r="P394" s="92" t="s">
        <v>3837</v>
      </c>
      <c r="Q394" s="162"/>
      <c r="R394" s="159" t="s">
        <v>3999</v>
      </c>
      <c r="S394" s="70"/>
      <c r="T394" s="162" t="s">
        <v>715</v>
      </c>
      <c r="U394" s="86" t="s">
        <v>1684</v>
      </c>
      <c r="V394" s="79" t="s">
        <v>1570</v>
      </c>
      <c r="W394" s="79" t="s">
        <v>1174</v>
      </c>
      <c r="X394" s="89" t="s">
        <v>1702</v>
      </c>
      <c r="Y394" s="90" t="s">
        <v>216</v>
      </c>
      <c r="Z394" s="90" t="s">
        <v>166</v>
      </c>
      <c r="AA394" s="85" t="s">
        <v>19</v>
      </c>
      <c r="AB394" s="93" t="s">
        <v>14</v>
      </c>
      <c r="AC394" s="93">
        <v>200</v>
      </c>
      <c r="AI394" s="146"/>
      <c r="AK394" s="56">
        <f t="shared" si="26"/>
        <v>0</v>
      </c>
      <c r="AL394" s="56"/>
      <c r="AM394" s="56"/>
      <c r="AN394" s="56"/>
      <c r="AO394" s="91" t="s">
        <v>200</v>
      </c>
    </row>
    <row r="395" spans="1:41">
      <c r="A395" s="85">
        <v>394</v>
      </c>
      <c r="C395" s="85" t="s">
        <v>1777</v>
      </c>
      <c r="D395" s="92" t="s">
        <v>321</v>
      </c>
      <c r="E395" s="85" t="s">
        <v>2473</v>
      </c>
      <c r="F395" s="85" t="s">
        <v>2474</v>
      </c>
      <c r="G395" s="85" t="s">
        <v>2</v>
      </c>
      <c r="H395" s="85" t="s">
        <v>169</v>
      </c>
      <c r="I395" s="85">
        <v>2015</v>
      </c>
      <c r="L395" s="92" t="s">
        <v>1</v>
      </c>
      <c r="M395" s="92"/>
      <c r="N395" s="162" t="s">
        <v>3811</v>
      </c>
      <c r="O395" s="92" t="s">
        <v>3830</v>
      </c>
      <c r="P395" s="92" t="s">
        <v>3837</v>
      </c>
      <c r="Q395" s="162"/>
      <c r="R395" s="159" t="s">
        <v>4000</v>
      </c>
      <c r="S395" s="70"/>
      <c r="T395" s="162" t="s">
        <v>716</v>
      </c>
      <c r="U395" s="86" t="s">
        <v>1684</v>
      </c>
      <c r="V395" s="79" t="s">
        <v>1571</v>
      </c>
      <c r="W395" s="79" t="s">
        <v>1175</v>
      </c>
      <c r="X395" s="89" t="s">
        <v>1702</v>
      </c>
      <c r="Y395" s="90" t="s">
        <v>184</v>
      </c>
      <c r="Z395" s="90" t="s">
        <v>166</v>
      </c>
      <c r="AA395" s="85" t="s">
        <v>19</v>
      </c>
      <c r="AB395" s="93" t="s">
        <v>17</v>
      </c>
      <c r="AC395" s="93">
        <v>200</v>
      </c>
      <c r="AD395" s="145" t="s">
        <v>1679</v>
      </c>
      <c r="AF395" s="145">
        <v>1</v>
      </c>
      <c r="AH395" s="145">
        <v>1</v>
      </c>
      <c r="AI395" s="146" t="s">
        <v>1681</v>
      </c>
      <c r="AK395" s="57">
        <f t="shared" si="26"/>
        <v>49025</v>
      </c>
      <c r="AL395" s="57"/>
      <c r="AM395" s="57"/>
      <c r="AN395" s="57">
        <v>49025</v>
      </c>
      <c r="AO395" s="91" t="s">
        <v>200</v>
      </c>
    </row>
    <row r="396" spans="1:41">
      <c r="A396" s="85">
        <v>395</v>
      </c>
      <c r="C396" s="85" t="s">
        <v>1777</v>
      </c>
      <c r="D396" s="92" t="s">
        <v>322</v>
      </c>
      <c r="E396" s="85" t="s">
        <v>2473</v>
      </c>
      <c r="F396" s="85" t="s">
        <v>2475</v>
      </c>
      <c r="G396" s="85" t="s">
        <v>2</v>
      </c>
      <c r="H396" s="85" t="s">
        <v>169</v>
      </c>
      <c r="I396" s="85">
        <v>2015</v>
      </c>
      <c r="L396" s="92" t="s">
        <v>1</v>
      </c>
      <c r="M396" s="92"/>
      <c r="N396" s="162" t="s">
        <v>3811</v>
      </c>
      <c r="O396" s="92" t="s">
        <v>3830</v>
      </c>
      <c r="P396" s="92" t="s">
        <v>3837</v>
      </c>
      <c r="Q396" s="162"/>
      <c r="R396" s="159" t="s">
        <v>4000</v>
      </c>
      <c r="S396" s="70"/>
      <c r="T396" s="162" t="s">
        <v>716</v>
      </c>
      <c r="U396" s="86" t="s">
        <v>1684</v>
      </c>
      <c r="V396" s="79" t="s">
        <v>1572</v>
      </c>
      <c r="W396" s="79" t="s">
        <v>1176</v>
      </c>
      <c r="X396" s="89" t="s">
        <v>1702</v>
      </c>
      <c r="Y396" s="90" t="s">
        <v>216</v>
      </c>
      <c r="Z396" s="90" t="s">
        <v>166</v>
      </c>
      <c r="AA396" s="85" t="s">
        <v>19</v>
      </c>
      <c r="AB396" s="93" t="s">
        <v>14</v>
      </c>
      <c r="AC396" s="93">
        <v>200</v>
      </c>
      <c r="AI396" s="146"/>
      <c r="AK396" s="57">
        <f t="shared" si="26"/>
        <v>0</v>
      </c>
      <c r="AL396" s="57"/>
      <c r="AM396" s="57"/>
      <c r="AN396" s="57"/>
      <c r="AO396" s="91" t="s">
        <v>200</v>
      </c>
    </row>
    <row r="397" spans="1:41">
      <c r="A397" s="85">
        <v>396</v>
      </c>
      <c r="C397" s="85" t="s">
        <v>1777</v>
      </c>
      <c r="D397" s="92" t="s">
        <v>323</v>
      </c>
      <c r="E397" s="85" t="s">
        <v>2473</v>
      </c>
      <c r="F397" s="85" t="s">
        <v>2476</v>
      </c>
      <c r="G397" s="85" t="s">
        <v>2</v>
      </c>
      <c r="H397" s="85" t="s">
        <v>169</v>
      </c>
      <c r="I397" s="85">
        <v>2015</v>
      </c>
      <c r="L397" s="92" t="s">
        <v>1</v>
      </c>
      <c r="M397" s="92"/>
      <c r="N397" s="162" t="s">
        <v>3811</v>
      </c>
      <c r="O397" s="92" t="s">
        <v>3830</v>
      </c>
      <c r="P397" s="92" t="s">
        <v>3837</v>
      </c>
      <c r="Q397" s="162"/>
      <c r="R397" s="159" t="s">
        <v>4000</v>
      </c>
      <c r="S397" s="70"/>
      <c r="T397" s="162" t="s">
        <v>716</v>
      </c>
      <c r="U397" s="86" t="s">
        <v>1684</v>
      </c>
      <c r="V397" s="79" t="s">
        <v>1573</v>
      </c>
      <c r="W397" s="79" t="s">
        <v>1177</v>
      </c>
      <c r="X397" s="89" t="s">
        <v>1702</v>
      </c>
      <c r="Y397" s="90" t="s">
        <v>216</v>
      </c>
      <c r="Z397" s="90" t="s">
        <v>166</v>
      </c>
      <c r="AA397" s="85" t="s">
        <v>19</v>
      </c>
      <c r="AB397" s="93" t="s">
        <v>14</v>
      </c>
      <c r="AC397" s="93">
        <v>200</v>
      </c>
      <c r="AI397" s="146"/>
      <c r="AK397" s="57">
        <f t="shared" si="26"/>
        <v>0</v>
      </c>
      <c r="AL397" s="57"/>
      <c r="AM397" s="57"/>
      <c r="AN397" s="57"/>
      <c r="AO397" s="91" t="s">
        <v>200</v>
      </c>
    </row>
    <row r="398" spans="1:41">
      <c r="A398" s="85">
        <v>397</v>
      </c>
      <c r="C398" s="85" t="s">
        <v>1777</v>
      </c>
      <c r="D398" s="92" t="s">
        <v>324</v>
      </c>
      <c r="E398" s="85" t="s">
        <v>2473</v>
      </c>
      <c r="F398" s="85" t="s">
        <v>2474</v>
      </c>
      <c r="G398" s="85" t="s">
        <v>2</v>
      </c>
      <c r="H398" s="85" t="s">
        <v>169</v>
      </c>
      <c r="I398" s="85">
        <v>2015</v>
      </c>
      <c r="L398" s="92" t="s">
        <v>1</v>
      </c>
      <c r="M398" s="92"/>
      <c r="N398" s="162" t="s">
        <v>3811</v>
      </c>
      <c r="O398" s="92" t="s">
        <v>3830</v>
      </c>
      <c r="P398" s="92" t="s">
        <v>3837</v>
      </c>
      <c r="Q398" s="162"/>
      <c r="R398" s="159" t="s">
        <v>4000</v>
      </c>
      <c r="S398" s="70"/>
      <c r="T398" s="162" t="s">
        <v>716</v>
      </c>
      <c r="U398" s="86" t="s">
        <v>1684</v>
      </c>
      <c r="V398" s="79" t="s">
        <v>1574</v>
      </c>
      <c r="W398" s="79" t="s">
        <v>1178</v>
      </c>
      <c r="X398" s="89" t="s">
        <v>1702</v>
      </c>
      <c r="Y398" s="90" t="s">
        <v>216</v>
      </c>
      <c r="Z398" s="90" t="s">
        <v>166</v>
      </c>
      <c r="AA398" s="85" t="s">
        <v>19</v>
      </c>
      <c r="AB398" s="93" t="s">
        <v>14</v>
      </c>
      <c r="AC398" s="93">
        <v>200</v>
      </c>
      <c r="AI398" s="146"/>
      <c r="AK398" s="57">
        <f t="shared" si="26"/>
        <v>0</v>
      </c>
      <c r="AL398" s="57"/>
      <c r="AM398" s="57"/>
      <c r="AN398" s="57"/>
      <c r="AO398" s="91" t="s">
        <v>200</v>
      </c>
    </row>
    <row r="399" spans="1:41">
      <c r="A399" s="85">
        <v>398</v>
      </c>
      <c r="C399" s="85" t="s">
        <v>1777</v>
      </c>
      <c r="D399" s="92" t="s">
        <v>325</v>
      </c>
      <c r="E399" s="85" t="s">
        <v>2477</v>
      </c>
      <c r="F399" s="85" t="s">
        <v>2478</v>
      </c>
      <c r="G399" s="85" t="s">
        <v>2</v>
      </c>
      <c r="H399" s="85" t="s">
        <v>169</v>
      </c>
      <c r="I399" s="85">
        <v>2015</v>
      </c>
      <c r="L399" s="92" t="s">
        <v>1</v>
      </c>
      <c r="M399" s="92"/>
      <c r="N399" s="162" t="s">
        <v>3812</v>
      </c>
      <c r="O399" s="92" t="s">
        <v>3830</v>
      </c>
      <c r="P399" s="92" t="s">
        <v>3837</v>
      </c>
      <c r="Q399" s="162"/>
      <c r="R399" s="159" t="s">
        <v>4001</v>
      </c>
      <c r="S399" s="70"/>
      <c r="T399" s="162" t="s">
        <v>717</v>
      </c>
      <c r="U399" s="86" t="s">
        <v>1684</v>
      </c>
      <c r="V399" s="79" t="s">
        <v>1575</v>
      </c>
      <c r="W399" s="79" t="s">
        <v>1179</v>
      </c>
      <c r="X399" s="89" t="s">
        <v>1702</v>
      </c>
      <c r="Y399" s="90" t="s">
        <v>184</v>
      </c>
      <c r="Z399" s="90" t="s">
        <v>166</v>
      </c>
      <c r="AA399" s="85" t="s">
        <v>19</v>
      </c>
      <c r="AB399" s="93" t="s">
        <v>17</v>
      </c>
      <c r="AC399" s="93">
        <v>200</v>
      </c>
      <c r="AD399" s="145" t="s">
        <v>1679</v>
      </c>
      <c r="AF399" s="145">
        <v>1</v>
      </c>
      <c r="AH399" s="145">
        <v>1</v>
      </c>
      <c r="AI399" s="146" t="s">
        <v>1681</v>
      </c>
      <c r="AK399" s="57">
        <f t="shared" si="26"/>
        <v>0</v>
      </c>
      <c r="AL399" s="57"/>
      <c r="AM399" s="57"/>
      <c r="AN399" s="57"/>
      <c r="AO399" s="91" t="s">
        <v>200</v>
      </c>
    </row>
    <row r="400" spans="1:41">
      <c r="A400" s="85">
        <v>399</v>
      </c>
      <c r="C400" s="85" t="s">
        <v>1777</v>
      </c>
      <c r="D400" s="92" t="s">
        <v>326</v>
      </c>
      <c r="E400" s="85" t="s">
        <v>2477</v>
      </c>
      <c r="F400" s="85" t="s">
        <v>2479</v>
      </c>
      <c r="G400" s="85" t="s">
        <v>2</v>
      </c>
      <c r="H400" s="85" t="s">
        <v>169</v>
      </c>
      <c r="I400" s="85">
        <v>2015</v>
      </c>
      <c r="L400" s="92" t="s">
        <v>1</v>
      </c>
      <c r="M400" s="92"/>
      <c r="N400" s="162" t="s">
        <v>3812</v>
      </c>
      <c r="O400" s="92" t="s">
        <v>3830</v>
      </c>
      <c r="P400" s="92" t="s">
        <v>3837</v>
      </c>
      <c r="Q400" s="162"/>
      <c r="R400" s="159" t="s">
        <v>4001</v>
      </c>
      <c r="S400" s="70"/>
      <c r="T400" s="162" t="s">
        <v>717</v>
      </c>
      <c r="U400" s="86" t="s">
        <v>1684</v>
      </c>
      <c r="V400" s="79" t="s">
        <v>1576</v>
      </c>
      <c r="W400" s="79" t="s">
        <v>1180</v>
      </c>
      <c r="X400" s="89" t="s">
        <v>1702</v>
      </c>
      <c r="Y400" s="90" t="s">
        <v>216</v>
      </c>
      <c r="Z400" s="90" t="s">
        <v>166</v>
      </c>
      <c r="AA400" s="85" t="s">
        <v>19</v>
      </c>
      <c r="AB400" s="93" t="s">
        <v>14</v>
      </c>
      <c r="AC400" s="93">
        <v>200</v>
      </c>
      <c r="AI400" s="146"/>
      <c r="AK400" s="57">
        <f t="shared" si="26"/>
        <v>0</v>
      </c>
      <c r="AL400" s="57"/>
      <c r="AM400" s="57"/>
      <c r="AN400" s="57"/>
      <c r="AO400" s="91" t="s">
        <v>200</v>
      </c>
    </row>
    <row r="401" spans="1:41">
      <c r="A401" s="85">
        <v>400</v>
      </c>
      <c r="C401" s="85" t="s">
        <v>1777</v>
      </c>
      <c r="D401" s="92" t="s">
        <v>327</v>
      </c>
      <c r="E401" s="85" t="s">
        <v>2477</v>
      </c>
      <c r="F401" s="85" t="s">
        <v>2480</v>
      </c>
      <c r="G401" s="85" t="s">
        <v>2</v>
      </c>
      <c r="H401" s="85" t="s">
        <v>169</v>
      </c>
      <c r="I401" s="85">
        <v>2015</v>
      </c>
      <c r="L401" s="92" t="s">
        <v>1</v>
      </c>
      <c r="M401" s="92"/>
      <c r="N401" s="162" t="s">
        <v>3812</v>
      </c>
      <c r="O401" s="92" t="s">
        <v>3830</v>
      </c>
      <c r="P401" s="92" t="s">
        <v>3837</v>
      </c>
      <c r="Q401" s="162"/>
      <c r="R401" s="159" t="s">
        <v>4001</v>
      </c>
      <c r="S401" s="70"/>
      <c r="T401" s="162" t="s">
        <v>717</v>
      </c>
      <c r="U401" s="86" t="s">
        <v>1684</v>
      </c>
      <c r="V401" s="79" t="s">
        <v>1577</v>
      </c>
      <c r="W401" s="79" t="s">
        <v>1181</v>
      </c>
      <c r="X401" s="89" t="s">
        <v>1702</v>
      </c>
      <c r="Y401" s="90" t="s">
        <v>216</v>
      </c>
      <c r="Z401" s="90" t="s">
        <v>166</v>
      </c>
      <c r="AA401" s="85" t="s">
        <v>19</v>
      </c>
      <c r="AB401" s="93" t="s">
        <v>14</v>
      </c>
      <c r="AC401" s="93">
        <v>200</v>
      </c>
      <c r="AI401" s="146"/>
      <c r="AK401" s="57">
        <f t="shared" si="26"/>
        <v>0</v>
      </c>
      <c r="AL401" s="57"/>
      <c r="AM401" s="57"/>
      <c r="AN401" s="57"/>
      <c r="AO401" s="91" t="s">
        <v>200</v>
      </c>
    </row>
    <row r="402" spans="1:41">
      <c r="A402" s="85">
        <v>401</v>
      </c>
      <c r="C402" s="85" t="s">
        <v>1777</v>
      </c>
      <c r="D402" s="92" t="s">
        <v>328</v>
      </c>
      <c r="E402" s="85" t="s">
        <v>2532</v>
      </c>
      <c r="F402" s="85" t="s">
        <v>2533</v>
      </c>
      <c r="G402" s="85" t="s">
        <v>2</v>
      </c>
      <c r="H402" s="85" t="s">
        <v>169</v>
      </c>
      <c r="I402" s="85">
        <v>2015</v>
      </c>
      <c r="L402" s="92" t="s">
        <v>1</v>
      </c>
      <c r="M402" s="92"/>
      <c r="N402" s="162" t="s">
        <v>3813</v>
      </c>
      <c r="O402" s="92" t="s">
        <v>3834</v>
      </c>
      <c r="P402" s="92" t="s">
        <v>3843</v>
      </c>
      <c r="Q402" s="162"/>
      <c r="R402" s="159" t="s">
        <v>4002</v>
      </c>
      <c r="S402" s="70"/>
      <c r="T402" s="162" t="s">
        <v>718</v>
      </c>
      <c r="U402" s="86" t="s">
        <v>1690</v>
      </c>
      <c r="V402" s="79" t="s">
        <v>1578</v>
      </c>
      <c r="W402" s="79" t="s">
        <v>1182</v>
      </c>
      <c r="X402" s="89" t="s">
        <v>1702</v>
      </c>
      <c r="Y402" s="90" t="s">
        <v>184</v>
      </c>
      <c r="Z402" s="90" t="s">
        <v>166</v>
      </c>
      <c r="AA402" s="85" t="s">
        <v>19</v>
      </c>
      <c r="AB402" s="93" t="s">
        <v>17</v>
      </c>
      <c r="AC402" s="93">
        <v>200</v>
      </c>
      <c r="AD402" s="145" t="s">
        <v>1679</v>
      </c>
      <c r="AF402" s="145">
        <v>1</v>
      </c>
      <c r="AH402" s="145">
        <v>1</v>
      </c>
      <c r="AI402" s="146" t="s">
        <v>1681</v>
      </c>
      <c r="AK402" s="57">
        <f t="shared" si="26"/>
        <v>0</v>
      </c>
      <c r="AL402" s="57"/>
      <c r="AM402" s="57"/>
      <c r="AN402" s="57"/>
      <c r="AO402" s="91" t="s">
        <v>200</v>
      </c>
    </row>
    <row r="403" spans="1:41">
      <c r="A403" s="85">
        <v>402</v>
      </c>
      <c r="C403" s="85" t="s">
        <v>1777</v>
      </c>
      <c r="D403" s="92" t="s">
        <v>329</v>
      </c>
      <c r="E403" s="85" t="s">
        <v>2532</v>
      </c>
      <c r="F403" s="85" t="s">
        <v>2534</v>
      </c>
      <c r="G403" s="85" t="s">
        <v>2</v>
      </c>
      <c r="H403" s="85" t="s">
        <v>169</v>
      </c>
      <c r="I403" s="85">
        <v>2015</v>
      </c>
      <c r="L403" s="92" t="s">
        <v>1</v>
      </c>
      <c r="M403" s="92"/>
      <c r="N403" s="162" t="s">
        <v>3813</v>
      </c>
      <c r="O403" s="92" t="s">
        <v>3834</v>
      </c>
      <c r="P403" s="92" t="s">
        <v>3843</v>
      </c>
      <c r="Q403" s="162"/>
      <c r="R403" s="159" t="s">
        <v>4002</v>
      </c>
      <c r="S403" s="70"/>
      <c r="T403" s="162" t="s">
        <v>718</v>
      </c>
      <c r="U403" s="86" t="s">
        <v>1690</v>
      </c>
      <c r="V403" s="79" t="s">
        <v>1579</v>
      </c>
      <c r="W403" s="79" t="s">
        <v>1183</v>
      </c>
      <c r="X403" s="89" t="s">
        <v>1702</v>
      </c>
      <c r="Y403" s="90" t="s">
        <v>216</v>
      </c>
      <c r="Z403" s="90" t="s">
        <v>166</v>
      </c>
      <c r="AA403" s="85" t="s">
        <v>19</v>
      </c>
      <c r="AB403" s="93" t="s">
        <v>14</v>
      </c>
      <c r="AC403" s="93">
        <v>200</v>
      </c>
      <c r="AI403" s="146"/>
      <c r="AK403" s="57">
        <f t="shared" si="26"/>
        <v>0</v>
      </c>
      <c r="AL403" s="57"/>
      <c r="AM403" s="57"/>
      <c r="AN403" s="57"/>
      <c r="AO403" s="91" t="s">
        <v>200</v>
      </c>
    </row>
    <row r="404" spans="1:41">
      <c r="A404" s="85">
        <v>403</v>
      </c>
      <c r="C404" s="85" t="s">
        <v>1777</v>
      </c>
      <c r="D404" s="92" t="s">
        <v>330</v>
      </c>
      <c r="E404" s="85" t="s">
        <v>2532</v>
      </c>
      <c r="F404" s="85" t="s">
        <v>2535</v>
      </c>
      <c r="G404" s="85" t="s">
        <v>2</v>
      </c>
      <c r="H404" s="85" t="s">
        <v>169</v>
      </c>
      <c r="I404" s="85">
        <v>2015</v>
      </c>
      <c r="L404" s="92" t="s">
        <v>1</v>
      </c>
      <c r="M404" s="92"/>
      <c r="N404" s="162" t="s">
        <v>3813</v>
      </c>
      <c r="O404" s="92" t="s">
        <v>3834</v>
      </c>
      <c r="P404" s="92" t="s">
        <v>3843</v>
      </c>
      <c r="Q404" s="162"/>
      <c r="R404" s="159" t="s">
        <v>4002</v>
      </c>
      <c r="S404" s="70"/>
      <c r="T404" s="162" t="s">
        <v>718</v>
      </c>
      <c r="U404" s="86" t="s">
        <v>1690</v>
      </c>
      <c r="V404" s="79" t="s">
        <v>1580</v>
      </c>
      <c r="W404" s="79" t="s">
        <v>1184</v>
      </c>
      <c r="X404" s="89" t="s">
        <v>1702</v>
      </c>
      <c r="Y404" s="90" t="s">
        <v>216</v>
      </c>
      <c r="Z404" s="90" t="s">
        <v>166</v>
      </c>
      <c r="AA404" s="85" t="s">
        <v>19</v>
      </c>
      <c r="AB404" s="93" t="s">
        <v>14</v>
      </c>
      <c r="AC404" s="93">
        <v>200</v>
      </c>
      <c r="AI404" s="146"/>
      <c r="AK404" s="57">
        <f t="shared" si="26"/>
        <v>0</v>
      </c>
      <c r="AL404" s="57"/>
      <c r="AM404" s="57"/>
      <c r="AN404" s="57"/>
      <c r="AO404" s="91" t="s">
        <v>200</v>
      </c>
    </row>
    <row r="405" spans="1:41">
      <c r="A405" s="85">
        <v>404</v>
      </c>
      <c r="C405" s="85" t="s">
        <v>1777</v>
      </c>
      <c r="D405" s="92" t="s">
        <v>331</v>
      </c>
      <c r="E405" s="85" t="s">
        <v>2500</v>
      </c>
      <c r="F405" s="85" t="s">
        <v>2501</v>
      </c>
      <c r="G405" s="85" t="s">
        <v>2</v>
      </c>
      <c r="H405" s="85" t="s">
        <v>169</v>
      </c>
      <c r="I405" s="85">
        <v>2015</v>
      </c>
      <c r="L405" s="92" t="s">
        <v>1</v>
      </c>
      <c r="M405" s="92"/>
      <c r="N405" s="162" t="s">
        <v>3807</v>
      </c>
      <c r="O405" s="92" t="s">
        <v>3831</v>
      </c>
      <c r="P405" s="92" t="s">
        <v>3840</v>
      </c>
      <c r="Q405" s="162"/>
      <c r="R405" s="159" t="s">
        <v>4003</v>
      </c>
      <c r="S405" s="70"/>
      <c r="T405" s="162" t="s">
        <v>719</v>
      </c>
      <c r="U405" s="86" t="s">
        <v>479</v>
      </c>
      <c r="V405" s="79" t="s">
        <v>1581</v>
      </c>
      <c r="W405" s="79" t="s">
        <v>1185</v>
      </c>
      <c r="X405" s="89" t="s">
        <v>1702</v>
      </c>
      <c r="Y405" s="90" t="s">
        <v>184</v>
      </c>
      <c r="Z405" s="90" t="s">
        <v>166</v>
      </c>
      <c r="AA405" s="85" t="s">
        <v>19</v>
      </c>
      <c r="AB405" s="93" t="s">
        <v>17</v>
      </c>
      <c r="AC405" s="93">
        <v>200</v>
      </c>
      <c r="AD405" s="145" t="s">
        <v>1679</v>
      </c>
      <c r="AF405" s="145">
        <v>1</v>
      </c>
      <c r="AH405" s="145">
        <v>1</v>
      </c>
      <c r="AI405" s="146" t="s">
        <v>1681</v>
      </c>
      <c r="AK405" s="57">
        <f t="shared" si="26"/>
        <v>0</v>
      </c>
      <c r="AL405" s="57"/>
      <c r="AM405" s="57"/>
      <c r="AN405" s="57"/>
      <c r="AO405" s="91" t="s">
        <v>200</v>
      </c>
    </row>
    <row r="406" spans="1:41">
      <c r="A406" s="85">
        <v>405</v>
      </c>
      <c r="C406" s="85" t="s">
        <v>1777</v>
      </c>
      <c r="D406" s="92" t="s">
        <v>332</v>
      </c>
      <c r="E406" s="85" t="s">
        <v>2500</v>
      </c>
      <c r="F406" s="85" t="s">
        <v>2502</v>
      </c>
      <c r="G406" s="85" t="s">
        <v>2</v>
      </c>
      <c r="H406" s="85" t="s">
        <v>169</v>
      </c>
      <c r="I406" s="85">
        <v>2015</v>
      </c>
      <c r="L406" s="92" t="s">
        <v>1</v>
      </c>
      <c r="M406" s="92"/>
      <c r="N406" s="162" t="s">
        <v>3807</v>
      </c>
      <c r="O406" s="92" t="s">
        <v>3831</v>
      </c>
      <c r="P406" s="92" t="s">
        <v>3840</v>
      </c>
      <c r="Q406" s="162"/>
      <c r="R406" s="159" t="s">
        <v>4003</v>
      </c>
      <c r="S406" s="70"/>
      <c r="T406" s="162" t="s">
        <v>719</v>
      </c>
      <c r="U406" s="86" t="s">
        <v>479</v>
      </c>
      <c r="V406" s="79" t="s">
        <v>1582</v>
      </c>
      <c r="W406" s="79" t="s">
        <v>1186</v>
      </c>
      <c r="X406" s="89" t="s">
        <v>1702</v>
      </c>
      <c r="Y406" s="90" t="s">
        <v>216</v>
      </c>
      <c r="Z406" s="90" t="s">
        <v>166</v>
      </c>
      <c r="AA406" s="85" t="s">
        <v>19</v>
      </c>
      <c r="AB406" s="93" t="s">
        <v>14</v>
      </c>
      <c r="AC406" s="93">
        <v>200</v>
      </c>
      <c r="AI406" s="146"/>
      <c r="AK406" s="57">
        <f t="shared" si="26"/>
        <v>0</v>
      </c>
      <c r="AL406" s="57"/>
      <c r="AM406" s="57"/>
      <c r="AN406" s="57"/>
      <c r="AO406" s="91" t="s">
        <v>200</v>
      </c>
    </row>
    <row r="407" spans="1:41">
      <c r="A407" s="85">
        <v>406</v>
      </c>
      <c r="C407" s="85" t="s">
        <v>1777</v>
      </c>
      <c r="D407" s="92" t="s">
        <v>333</v>
      </c>
      <c r="E407" s="85" t="s">
        <v>2500</v>
      </c>
      <c r="F407" s="85" t="s">
        <v>2503</v>
      </c>
      <c r="G407" s="85" t="s">
        <v>2</v>
      </c>
      <c r="H407" s="85" t="s">
        <v>169</v>
      </c>
      <c r="I407" s="85">
        <v>2015</v>
      </c>
      <c r="L407" s="92" t="s">
        <v>1</v>
      </c>
      <c r="M407" s="92"/>
      <c r="N407" s="162" t="s">
        <v>3807</v>
      </c>
      <c r="O407" s="92" t="s">
        <v>3831</v>
      </c>
      <c r="P407" s="92" t="s">
        <v>3840</v>
      </c>
      <c r="Q407" s="162"/>
      <c r="R407" s="159" t="s">
        <v>4003</v>
      </c>
      <c r="S407" s="70"/>
      <c r="T407" s="162" t="s">
        <v>719</v>
      </c>
      <c r="U407" s="86" t="s">
        <v>479</v>
      </c>
      <c r="V407" s="79" t="s">
        <v>1583</v>
      </c>
      <c r="W407" s="79" t="s">
        <v>1187</v>
      </c>
      <c r="X407" s="89" t="s">
        <v>1702</v>
      </c>
      <c r="Y407" s="90" t="s">
        <v>216</v>
      </c>
      <c r="Z407" s="90" t="s">
        <v>166</v>
      </c>
      <c r="AA407" s="85" t="s">
        <v>19</v>
      </c>
      <c r="AB407" s="93" t="s">
        <v>14</v>
      </c>
      <c r="AC407" s="93">
        <v>200</v>
      </c>
      <c r="AI407" s="146"/>
      <c r="AK407" s="57">
        <f t="shared" si="26"/>
        <v>0</v>
      </c>
      <c r="AL407" s="57"/>
      <c r="AM407" s="57"/>
      <c r="AN407" s="57"/>
      <c r="AO407" s="91" t="s">
        <v>200</v>
      </c>
    </row>
    <row r="408" spans="1:41">
      <c r="A408" s="85">
        <v>407</v>
      </c>
      <c r="C408" s="85" t="s">
        <v>1777</v>
      </c>
      <c r="D408" s="92" t="s">
        <v>334</v>
      </c>
      <c r="E408" s="85" t="s">
        <v>2500</v>
      </c>
      <c r="F408" s="85" t="s">
        <v>2504</v>
      </c>
      <c r="G408" s="85" t="s">
        <v>2</v>
      </c>
      <c r="H408" s="85" t="s">
        <v>169</v>
      </c>
      <c r="I408" s="85">
        <v>2015</v>
      </c>
      <c r="L408" s="92" t="s">
        <v>1</v>
      </c>
      <c r="M408" s="92"/>
      <c r="N408" s="162" t="s">
        <v>3807</v>
      </c>
      <c r="O408" s="92" t="s">
        <v>3831</v>
      </c>
      <c r="P408" s="92" t="s">
        <v>3840</v>
      </c>
      <c r="Q408" s="162"/>
      <c r="R408" s="159" t="s">
        <v>4003</v>
      </c>
      <c r="S408" s="70"/>
      <c r="T408" s="162" t="s">
        <v>719</v>
      </c>
      <c r="U408" s="86" t="s">
        <v>479</v>
      </c>
      <c r="V408" s="79" t="s">
        <v>1584</v>
      </c>
      <c r="W408" s="79" t="s">
        <v>1188</v>
      </c>
      <c r="X408" s="89" t="s">
        <v>1702</v>
      </c>
      <c r="Y408" s="90" t="s">
        <v>216</v>
      </c>
      <c r="Z408" s="90" t="s">
        <v>166</v>
      </c>
      <c r="AA408" s="85" t="s">
        <v>19</v>
      </c>
      <c r="AB408" s="93" t="s">
        <v>14</v>
      </c>
      <c r="AC408" s="93">
        <v>200</v>
      </c>
      <c r="AI408" s="146"/>
      <c r="AK408" s="57">
        <f t="shared" si="26"/>
        <v>0</v>
      </c>
      <c r="AL408" s="57"/>
      <c r="AM408" s="57"/>
      <c r="AN408" s="57"/>
      <c r="AO408" s="91" t="s">
        <v>200</v>
      </c>
    </row>
    <row r="409" spans="1:41">
      <c r="A409" s="85">
        <v>408</v>
      </c>
      <c r="C409" s="85" t="s">
        <v>1777</v>
      </c>
      <c r="D409" s="92" t="s">
        <v>339</v>
      </c>
      <c r="E409" s="85" t="s">
        <v>2536</v>
      </c>
      <c r="F409" s="85" t="s">
        <v>2537</v>
      </c>
      <c r="G409" s="85" t="s">
        <v>2</v>
      </c>
      <c r="H409" s="85" t="s">
        <v>169</v>
      </c>
      <c r="I409" s="85">
        <v>2015</v>
      </c>
      <c r="L409" s="92" t="s">
        <v>5</v>
      </c>
      <c r="M409" s="92"/>
      <c r="N409" s="162" t="s">
        <v>3806</v>
      </c>
      <c r="O409" s="92" t="s">
        <v>3835</v>
      </c>
      <c r="P409" s="92" t="s">
        <v>3873</v>
      </c>
      <c r="Q409" s="162"/>
      <c r="R409" s="159" t="s">
        <v>4004</v>
      </c>
      <c r="S409" s="70"/>
      <c r="T409" s="162" t="s">
        <v>3750</v>
      </c>
      <c r="U409" s="86" t="s">
        <v>1692</v>
      </c>
      <c r="V409" s="79" t="s">
        <v>1585</v>
      </c>
      <c r="W409" s="79" t="s">
        <v>1189</v>
      </c>
      <c r="X409" s="89" t="s">
        <v>1702</v>
      </c>
      <c r="Y409" s="90" t="s">
        <v>184</v>
      </c>
      <c r="Z409" s="90" t="s">
        <v>166</v>
      </c>
      <c r="AA409" s="85" t="s">
        <v>19</v>
      </c>
      <c r="AB409" s="93" t="s">
        <v>17</v>
      </c>
      <c r="AC409" s="93">
        <v>200</v>
      </c>
      <c r="AF409" s="145">
        <v>1</v>
      </c>
      <c r="AH409" s="145">
        <v>1</v>
      </c>
      <c r="AI409" s="146" t="s">
        <v>1681</v>
      </c>
      <c r="AK409" s="88">
        <f t="shared" si="26"/>
        <v>0</v>
      </c>
      <c r="AO409" s="91" t="s">
        <v>200</v>
      </c>
    </row>
    <row r="410" spans="1:41">
      <c r="A410" s="85">
        <v>409</v>
      </c>
      <c r="C410" s="85" t="s">
        <v>1777</v>
      </c>
      <c r="D410" s="92" t="s">
        <v>340</v>
      </c>
      <c r="E410" s="85" t="s">
        <v>2536</v>
      </c>
      <c r="F410" s="85" t="s">
        <v>2538</v>
      </c>
      <c r="G410" s="85" t="s">
        <v>2</v>
      </c>
      <c r="H410" s="85" t="s">
        <v>169</v>
      </c>
      <c r="I410" s="85">
        <v>2015</v>
      </c>
      <c r="L410" s="92" t="s">
        <v>5</v>
      </c>
      <c r="M410" s="92"/>
      <c r="N410" s="162" t="s">
        <v>3806</v>
      </c>
      <c r="O410" s="92" t="s">
        <v>3835</v>
      </c>
      <c r="P410" s="92" t="s">
        <v>3873</v>
      </c>
      <c r="Q410" s="162"/>
      <c r="R410" s="159" t="s">
        <v>4004</v>
      </c>
      <c r="S410" s="70"/>
      <c r="T410" s="162" t="s">
        <v>3750</v>
      </c>
      <c r="U410" s="86" t="s">
        <v>1692</v>
      </c>
      <c r="V410" s="79" t="s">
        <v>1586</v>
      </c>
      <c r="W410" s="79" t="s">
        <v>1190</v>
      </c>
      <c r="X410" s="89" t="s">
        <v>1702</v>
      </c>
      <c r="Y410" s="90" t="s">
        <v>216</v>
      </c>
      <c r="Z410" s="90" t="s">
        <v>166</v>
      </c>
      <c r="AA410" s="85" t="s">
        <v>19</v>
      </c>
      <c r="AB410" s="93" t="s">
        <v>14</v>
      </c>
      <c r="AC410" s="93">
        <v>200</v>
      </c>
      <c r="AI410" s="146"/>
      <c r="AK410" s="88">
        <f t="shared" ref="AK410:AK418" si="27">SUM(AL410:AN410)</f>
        <v>0</v>
      </c>
      <c r="AO410" s="91" t="s">
        <v>200</v>
      </c>
    </row>
    <row r="411" spans="1:41">
      <c r="A411" s="85">
        <v>410</v>
      </c>
      <c r="C411" s="85" t="s">
        <v>1777</v>
      </c>
      <c r="D411" s="92" t="s">
        <v>341</v>
      </c>
      <c r="E411" s="85" t="s">
        <v>2536</v>
      </c>
      <c r="F411" s="85" t="s">
        <v>2539</v>
      </c>
      <c r="G411" s="85" t="s">
        <v>2</v>
      </c>
      <c r="H411" s="85" t="s">
        <v>169</v>
      </c>
      <c r="I411" s="85">
        <v>2015</v>
      </c>
      <c r="L411" s="92" t="s">
        <v>5</v>
      </c>
      <c r="M411" s="92"/>
      <c r="N411" s="162" t="s">
        <v>3806</v>
      </c>
      <c r="O411" s="92" t="s">
        <v>3835</v>
      </c>
      <c r="P411" s="92" t="s">
        <v>3873</v>
      </c>
      <c r="Q411" s="162"/>
      <c r="R411" s="159" t="s">
        <v>4004</v>
      </c>
      <c r="S411" s="70"/>
      <c r="T411" s="162" t="s">
        <v>3750</v>
      </c>
      <c r="U411" s="86" t="s">
        <v>1692</v>
      </c>
      <c r="V411" s="79" t="s">
        <v>1587</v>
      </c>
      <c r="W411" s="79" t="s">
        <v>1191</v>
      </c>
      <c r="X411" s="89" t="s">
        <v>1702</v>
      </c>
      <c r="Y411" s="90" t="s">
        <v>216</v>
      </c>
      <c r="Z411" s="90" t="s">
        <v>166</v>
      </c>
      <c r="AA411" s="85" t="s">
        <v>19</v>
      </c>
      <c r="AB411" s="93" t="s">
        <v>14</v>
      </c>
      <c r="AC411" s="93">
        <v>200</v>
      </c>
      <c r="AI411" s="146"/>
      <c r="AK411" s="88">
        <f t="shared" si="27"/>
        <v>0</v>
      </c>
      <c r="AO411" s="91" t="s">
        <v>200</v>
      </c>
    </row>
    <row r="412" spans="1:41">
      <c r="A412" s="85">
        <v>411</v>
      </c>
      <c r="C412" s="85" t="s">
        <v>1777</v>
      </c>
      <c r="D412" s="92" t="s">
        <v>342</v>
      </c>
      <c r="E412" s="85" t="s">
        <v>2536</v>
      </c>
      <c r="F412" s="85" t="s">
        <v>2540</v>
      </c>
      <c r="G412" s="85" t="s">
        <v>2</v>
      </c>
      <c r="H412" s="85" t="s">
        <v>169</v>
      </c>
      <c r="I412" s="85">
        <v>2015</v>
      </c>
      <c r="L412" s="92" t="s">
        <v>5</v>
      </c>
      <c r="M412" s="92"/>
      <c r="N412" s="162" t="s">
        <v>3806</v>
      </c>
      <c r="O412" s="92" t="s">
        <v>3835</v>
      </c>
      <c r="P412" s="92" t="s">
        <v>3873</v>
      </c>
      <c r="Q412" s="162"/>
      <c r="R412" s="159" t="s">
        <v>4004</v>
      </c>
      <c r="S412" s="70"/>
      <c r="T412" s="162" t="s">
        <v>3750</v>
      </c>
      <c r="U412" s="86" t="s">
        <v>1692</v>
      </c>
      <c r="V412" s="79" t="s">
        <v>1588</v>
      </c>
      <c r="W412" s="79" t="s">
        <v>1192</v>
      </c>
      <c r="X412" s="89" t="s">
        <v>1702</v>
      </c>
      <c r="Y412" s="90" t="s">
        <v>216</v>
      </c>
      <c r="Z412" s="90" t="s">
        <v>166</v>
      </c>
      <c r="AA412" s="85" t="s">
        <v>19</v>
      </c>
      <c r="AB412" s="93" t="s">
        <v>14</v>
      </c>
      <c r="AC412" s="93">
        <v>200</v>
      </c>
      <c r="AH412" s="145">
        <v>1</v>
      </c>
      <c r="AI412" s="146" t="s">
        <v>1681</v>
      </c>
      <c r="AK412" s="88">
        <f>SUM(AL412:AN412)</f>
        <v>0</v>
      </c>
      <c r="AO412" s="91" t="s">
        <v>200</v>
      </c>
    </row>
    <row r="413" spans="1:41">
      <c r="A413" s="85">
        <v>412</v>
      </c>
      <c r="C413" s="85" t="s">
        <v>1777</v>
      </c>
      <c r="D413" s="92" t="s">
        <v>335</v>
      </c>
      <c r="E413" s="85" t="s">
        <v>2481</v>
      </c>
      <c r="F413" s="85" t="s">
        <v>2482</v>
      </c>
      <c r="G413" s="85" t="s">
        <v>2</v>
      </c>
      <c r="H413" s="85" t="s">
        <v>169</v>
      </c>
      <c r="I413" s="85">
        <v>2015</v>
      </c>
      <c r="L413" s="92" t="s">
        <v>5</v>
      </c>
      <c r="M413" s="92"/>
      <c r="N413" s="162" t="s">
        <v>4117</v>
      </c>
      <c r="O413" s="92" t="s">
        <v>3830</v>
      </c>
      <c r="P413" s="92" t="s">
        <v>3856</v>
      </c>
      <c r="Q413" s="162"/>
      <c r="R413" s="159" t="s">
        <v>4118</v>
      </c>
      <c r="S413" s="70"/>
      <c r="T413" s="162" t="s">
        <v>3751</v>
      </c>
      <c r="U413" s="86" t="s">
        <v>1684</v>
      </c>
      <c r="V413" s="79" t="s">
        <v>1589</v>
      </c>
      <c r="W413" s="79" t="s">
        <v>1193</v>
      </c>
      <c r="X413" s="89" t="s">
        <v>1702</v>
      </c>
      <c r="Y413" s="90" t="s">
        <v>184</v>
      </c>
      <c r="Z413" s="90" t="s">
        <v>166</v>
      </c>
      <c r="AA413" s="85" t="s">
        <v>19</v>
      </c>
      <c r="AB413" s="93" t="s">
        <v>17</v>
      </c>
      <c r="AC413" s="93">
        <v>200</v>
      </c>
      <c r="AF413" s="145">
        <v>1</v>
      </c>
      <c r="AH413" s="145">
        <v>1</v>
      </c>
      <c r="AI413" s="146" t="s">
        <v>1681</v>
      </c>
      <c r="AK413" s="88">
        <f t="shared" si="27"/>
        <v>0</v>
      </c>
      <c r="AO413" s="91" t="s">
        <v>200</v>
      </c>
    </row>
    <row r="414" spans="1:41">
      <c r="A414" s="85">
        <v>413</v>
      </c>
      <c r="C414" s="85" t="s">
        <v>1777</v>
      </c>
      <c r="D414" s="92" t="s">
        <v>336</v>
      </c>
      <c r="E414" s="85" t="s">
        <v>2481</v>
      </c>
      <c r="F414" s="85" t="s">
        <v>2483</v>
      </c>
      <c r="G414" s="85" t="s">
        <v>2</v>
      </c>
      <c r="H414" s="85" t="s">
        <v>201</v>
      </c>
      <c r="I414" s="85">
        <v>2015</v>
      </c>
      <c r="L414" s="92" t="s">
        <v>5</v>
      </c>
      <c r="M414" s="92"/>
      <c r="N414" s="162" t="s">
        <v>4117</v>
      </c>
      <c r="O414" s="92" t="s">
        <v>3830</v>
      </c>
      <c r="P414" s="92" t="s">
        <v>3856</v>
      </c>
      <c r="Q414" s="162"/>
      <c r="R414" s="159" t="s">
        <v>4118</v>
      </c>
      <c r="S414" s="70"/>
      <c r="T414" s="162" t="s">
        <v>3751</v>
      </c>
      <c r="U414" s="86" t="s">
        <v>1684</v>
      </c>
      <c r="V414" s="79" t="s">
        <v>1590</v>
      </c>
      <c r="W414" s="79" t="s">
        <v>1194</v>
      </c>
      <c r="X414" s="89" t="s">
        <v>1702</v>
      </c>
      <c r="Y414" s="90" t="s">
        <v>216</v>
      </c>
      <c r="Z414" s="90" t="s">
        <v>166</v>
      </c>
      <c r="AA414" s="85" t="s">
        <v>19</v>
      </c>
      <c r="AB414" s="93" t="s">
        <v>14</v>
      </c>
      <c r="AC414" s="93">
        <v>200</v>
      </c>
      <c r="AI414" s="146"/>
      <c r="AK414" s="88">
        <f t="shared" si="27"/>
        <v>0</v>
      </c>
      <c r="AO414" s="86" t="s">
        <v>200</v>
      </c>
    </row>
    <row r="415" spans="1:41">
      <c r="A415" s="85">
        <v>414</v>
      </c>
      <c r="C415" s="85" t="s">
        <v>1777</v>
      </c>
      <c r="D415" s="92" t="s">
        <v>337</v>
      </c>
      <c r="E415" s="85" t="s">
        <v>2481</v>
      </c>
      <c r="F415" s="85" t="s">
        <v>2484</v>
      </c>
      <c r="G415" s="85" t="s">
        <v>2</v>
      </c>
      <c r="H415" s="85" t="s">
        <v>201</v>
      </c>
      <c r="I415" s="85">
        <v>2015</v>
      </c>
      <c r="L415" s="92" t="s">
        <v>5</v>
      </c>
      <c r="M415" s="92"/>
      <c r="N415" s="162" t="s">
        <v>4117</v>
      </c>
      <c r="O415" s="92" t="s">
        <v>3830</v>
      </c>
      <c r="P415" s="92" t="s">
        <v>3856</v>
      </c>
      <c r="Q415" s="162"/>
      <c r="R415" s="159" t="s">
        <v>4118</v>
      </c>
      <c r="S415" s="70"/>
      <c r="T415" s="162" t="s">
        <v>3751</v>
      </c>
      <c r="U415" s="86" t="s">
        <v>1684</v>
      </c>
      <c r="V415" s="79" t="s">
        <v>1591</v>
      </c>
      <c r="W415" s="79" t="s">
        <v>1195</v>
      </c>
      <c r="X415" s="89" t="s">
        <v>1702</v>
      </c>
      <c r="Y415" s="90" t="s">
        <v>216</v>
      </c>
      <c r="Z415" s="90" t="s">
        <v>166</v>
      </c>
      <c r="AA415" s="85" t="s">
        <v>19</v>
      </c>
      <c r="AB415" s="93" t="s">
        <v>14</v>
      </c>
      <c r="AC415" s="93">
        <v>200</v>
      </c>
      <c r="AI415" s="146"/>
      <c r="AK415" s="88">
        <f t="shared" si="27"/>
        <v>0</v>
      </c>
      <c r="AO415" s="86" t="s">
        <v>200</v>
      </c>
    </row>
    <row r="416" spans="1:41">
      <c r="A416" s="85">
        <v>415</v>
      </c>
      <c r="C416" s="85" t="s">
        <v>1777</v>
      </c>
      <c r="D416" s="92" t="s">
        <v>338</v>
      </c>
      <c r="E416" s="85" t="s">
        <v>2481</v>
      </c>
      <c r="F416" s="85" t="s">
        <v>2485</v>
      </c>
      <c r="G416" s="85" t="s">
        <v>2</v>
      </c>
      <c r="H416" s="85" t="s">
        <v>201</v>
      </c>
      <c r="I416" s="85">
        <v>2015</v>
      </c>
      <c r="L416" s="92" t="s">
        <v>5</v>
      </c>
      <c r="M416" s="92"/>
      <c r="N416" s="162" t="s">
        <v>4117</v>
      </c>
      <c r="O416" s="92" t="s">
        <v>3830</v>
      </c>
      <c r="P416" s="92" t="s">
        <v>3856</v>
      </c>
      <c r="Q416" s="162"/>
      <c r="R416" s="159" t="s">
        <v>4118</v>
      </c>
      <c r="S416" s="70"/>
      <c r="T416" s="162" t="s">
        <v>3751</v>
      </c>
      <c r="U416" s="86" t="s">
        <v>1684</v>
      </c>
      <c r="V416" s="79" t="s">
        <v>1592</v>
      </c>
      <c r="W416" s="79" t="s">
        <v>1196</v>
      </c>
      <c r="X416" s="89" t="s">
        <v>1702</v>
      </c>
      <c r="Y416" s="90" t="s">
        <v>216</v>
      </c>
      <c r="Z416" s="90" t="s">
        <v>166</v>
      </c>
      <c r="AA416" s="85" t="s">
        <v>19</v>
      </c>
      <c r="AB416" s="93" t="s">
        <v>14</v>
      </c>
      <c r="AC416" s="93">
        <v>200</v>
      </c>
      <c r="AH416" s="145">
        <v>1</v>
      </c>
      <c r="AI416" s="146" t="s">
        <v>1681</v>
      </c>
      <c r="AK416" s="88">
        <f t="shared" si="27"/>
        <v>0</v>
      </c>
      <c r="AO416" s="86" t="s">
        <v>200</v>
      </c>
    </row>
    <row r="417" spans="1:41">
      <c r="A417" s="85">
        <v>416</v>
      </c>
      <c r="C417" s="85" t="s">
        <v>1777</v>
      </c>
      <c r="D417" s="92" t="s">
        <v>343</v>
      </c>
      <c r="E417" s="85" t="s">
        <v>2505</v>
      </c>
      <c r="F417" s="85" t="s">
        <v>2506</v>
      </c>
      <c r="G417" s="85" t="s">
        <v>2</v>
      </c>
      <c r="H417" s="85" t="s">
        <v>201</v>
      </c>
      <c r="I417" s="85">
        <v>2015</v>
      </c>
      <c r="L417" s="92" t="s">
        <v>5</v>
      </c>
      <c r="M417" s="92"/>
      <c r="N417" s="162" t="s">
        <v>3805</v>
      </c>
      <c r="O417" s="92" t="s">
        <v>3831</v>
      </c>
      <c r="P417" s="92" t="s">
        <v>3850</v>
      </c>
      <c r="Q417" s="162"/>
      <c r="R417" s="159" t="s">
        <v>4005</v>
      </c>
      <c r="S417" s="70"/>
      <c r="T417" s="162" t="s">
        <v>3752</v>
      </c>
      <c r="U417" s="86" t="s">
        <v>479</v>
      </c>
      <c r="V417" s="79" t="s">
        <v>1593</v>
      </c>
      <c r="W417" s="79" t="s">
        <v>1197</v>
      </c>
      <c r="X417" s="89" t="s">
        <v>1702</v>
      </c>
      <c r="Y417" s="90" t="s">
        <v>184</v>
      </c>
      <c r="Z417" s="90" t="s">
        <v>166</v>
      </c>
      <c r="AA417" s="85" t="s">
        <v>19</v>
      </c>
      <c r="AB417" s="93" t="s">
        <v>17</v>
      </c>
      <c r="AC417" s="93">
        <v>200</v>
      </c>
      <c r="AF417" s="145">
        <v>1</v>
      </c>
      <c r="AH417" s="145">
        <v>1</v>
      </c>
      <c r="AI417" s="146" t="s">
        <v>1681</v>
      </c>
      <c r="AK417" s="88">
        <f t="shared" si="27"/>
        <v>0</v>
      </c>
      <c r="AO417" s="86" t="s">
        <v>200</v>
      </c>
    </row>
    <row r="418" spans="1:41">
      <c r="A418" s="85">
        <v>417</v>
      </c>
      <c r="C418" s="85" t="s">
        <v>1777</v>
      </c>
      <c r="D418" s="92" t="s">
        <v>344</v>
      </c>
      <c r="E418" s="85" t="s">
        <v>2505</v>
      </c>
      <c r="F418" s="85" t="s">
        <v>2507</v>
      </c>
      <c r="G418" s="85" t="s">
        <v>2</v>
      </c>
      <c r="H418" s="85" t="s">
        <v>203</v>
      </c>
      <c r="I418" s="85">
        <v>2015</v>
      </c>
      <c r="L418" s="92" t="s">
        <v>5</v>
      </c>
      <c r="M418" s="92"/>
      <c r="N418" s="162" t="s">
        <v>3805</v>
      </c>
      <c r="O418" s="92" t="s">
        <v>3831</v>
      </c>
      <c r="P418" s="92" t="s">
        <v>3850</v>
      </c>
      <c r="Q418" s="162"/>
      <c r="R418" s="159" t="s">
        <v>4005</v>
      </c>
      <c r="S418" s="70"/>
      <c r="T418" s="162" t="s">
        <v>3752</v>
      </c>
      <c r="U418" s="86" t="s">
        <v>479</v>
      </c>
      <c r="V418" s="79" t="s">
        <v>1594</v>
      </c>
      <c r="W418" s="79" t="s">
        <v>1198</v>
      </c>
      <c r="X418" s="89" t="s">
        <v>1702</v>
      </c>
      <c r="Y418" s="90" t="s">
        <v>216</v>
      </c>
      <c r="Z418" s="90" t="s">
        <v>166</v>
      </c>
      <c r="AA418" s="85" t="s">
        <v>19</v>
      </c>
      <c r="AB418" s="93" t="s">
        <v>14</v>
      </c>
      <c r="AC418" s="93">
        <v>200</v>
      </c>
      <c r="AI418" s="146"/>
      <c r="AK418" s="88">
        <f t="shared" si="27"/>
        <v>0</v>
      </c>
      <c r="AO418" s="86" t="s">
        <v>200</v>
      </c>
    </row>
    <row r="419" spans="1:41">
      <c r="A419" s="85">
        <v>418</v>
      </c>
      <c r="C419" s="85" t="s">
        <v>1777</v>
      </c>
      <c r="D419" s="92" t="s">
        <v>345</v>
      </c>
      <c r="E419" s="85" t="s">
        <v>2505</v>
      </c>
      <c r="F419" s="85" t="s">
        <v>2508</v>
      </c>
      <c r="G419" s="85" t="s">
        <v>2</v>
      </c>
      <c r="H419" s="85" t="s">
        <v>203</v>
      </c>
      <c r="I419" s="85">
        <v>2015</v>
      </c>
      <c r="L419" s="92" t="s">
        <v>5</v>
      </c>
      <c r="M419" s="92"/>
      <c r="N419" s="162" t="s">
        <v>3805</v>
      </c>
      <c r="O419" s="92" t="s">
        <v>3831</v>
      </c>
      <c r="P419" s="92" t="s">
        <v>3850</v>
      </c>
      <c r="Q419" s="162"/>
      <c r="R419" s="159" t="s">
        <v>4005</v>
      </c>
      <c r="S419" s="70"/>
      <c r="T419" s="162" t="s">
        <v>3752</v>
      </c>
      <c r="U419" s="86" t="s">
        <v>479</v>
      </c>
      <c r="V419" s="79" t="s">
        <v>1595</v>
      </c>
      <c r="W419" s="79" t="s">
        <v>1199</v>
      </c>
      <c r="X419" s="89" t="s">
        <v>1702</v>
      </c>
      <c r="Y419" s="90" t="s">
        <v>216</v>
      </c>
      <c r="Z419" s="90" t="s">
        <v>166</v>
      </c>
      <c r="AA419" s="85" t="s">
        <v>19</v>
      </c>
      <c r="AB419" s="93" t="s">
        <v>14</v>
      </c>
      <c r="AC419" s="93">
        <v>200</v>
      </c>
      <c r="AI419" s="146"/>
      <c r="AK419" s="88">
        <f t="shared" ref="AK419:AK444" si="28">SUM(AL419:AN419)</f>
        <v>0</v>
      </c>
      <c r="AO419" s="86" t="s">
        <v>200</v>
      </c>
    </row>
    <row r="420" spans="1:41">
      <c r="A420" s="85">
        <v>419</v>
      </c>
      <c r="C420" s="85" t="s">
        <v>1777</v>
      </c>
      <c r="D420" s="92" t="s">
        <v>346</v>
      </c>
      <c r="E420" s="85" t="s">
        <v>2505</v>
      </c>
      <c r="F420" s="85" t="s">
        <v>2509</v>
      </c>
      <c r="G420" s="85" t="s">
        <v>2</v>
      </c>
      <c r="H420" s="85" t="s">
        <v>203</v>
      </c>
      <c r="I420" s="85">
        <v>2015</v>
      </c>
      <c r="L420" s="92" t="s">
        <v>5</v>
      </c>
      <c r="M420" s="92"/>
      <c r="N420" s="162" t="s">
        <v>3805</v>
      </c>
      <c r="O420" s="92" t="s">
        <v>3831</v>
      </c>
      <c r="P420" s="92" t="s">
        <v>3850</v>
      </c>
      <c r="Q420" s="162"/>
      <c r="R420" s="159" t="s">
        <v>4005</v>
      </c>
      <c r="S420" s="70"/>
      <c r="T420" s="162" t="s">
        <v>3752</v>
      </c>
      <c r="U420" s="86" t="s">
        <v>479</v>
      </c>
      <c r="V420" s="79" t="s">
        <v>1596</v>
      </c>
      <c r="W420" s="79" t="s">
        <v>1200</v>
      </c>
      <c r="X420" s="89" t="s">
        <v>1702</v>
      </c>
      <c r="Y420" s="90" t="s">
        <v>216</v>
      </c>
      <c r="Z420" s="90" t="s">
        <v>166</v>
      </c>
      <c r="AA420" s="85" t="s">
        <v>19</v>
      </c>
      <c r="AB420" s="93" t="s">
        <v>14</v>
      </c>
      <c r="AC420" s="93">
        <v>200</v>
      </c>
      <c r="AI420" s="146"/>
      <c r="AK420" s="88">
        <f t="shared" si="28"/>
        <v>0</v>
      </c>
      <c r="AO420" s="86" t="s">
        <v>200</v>
      </c>
    </row>
    <row r="421" spans="1:41">
      <c r="A421" s="85">
        <v>420</v>
      </c>
      <c r="C421" s="85" t="s">
        <v>1777</v>
      </c>
      <c r="D421" s="92" t="s">
        <v>347</v>
      </c>
      <c r="E421" s="85" t="s">
        <v>2488</v>
      </c>
      <c r="F421" s="85" t="s">
        <v>2489</v>
      </c>
      <c r="G421" s="85" t="s">
        <v>2</v>
      </c>
      <c r="H421" s="85" t="s">
        <v>169</v>
      </c>
      <c r="I421" s="85">
        <v>2015</v>
      </c>
      <c r="L421" s="92" t="s">
        <v>5</v>
      </c>
      <c r="M421" s="92"/>
      <c r="N421" s="162" t="s">
        <v>3662</v>
      </c>
      <c r="O421" s="92" t="s">
        <v>3830</v>
      </c>
      <c r="P421" s="92" t="s">
        <v>3838</v>
      </c>
      <c r="Q421" s="162"/>
      <c r="R421" s="159" t="s">
        <v>4006</v>
      </c>
      <c r="S421" s="70"/>
      <c r="T421" s="162" t="s">
        <v>3753</v>
      </c>
      <c r="U421" s="86" t="s">
        <v>1684</v>
      </c>
      <c r="V421" s="79" t="s">
        <v>1603</v>
      </c>
      <c r="W421" s="79" t="s">
        <v>1207</v>
      </c>
      <c r="X421" s="89" t="s">
        <v>1702</v>
      </c>
      <c r="Y421" s="90" t="s">
        <v>218</v>
      </c>
      <c r="Z421" s="90" t="s">
        <v>166</v>
      </c>
      <c r="AA421" s="85" t="s">
        <v>19</v>
      </c>
      <c r="AB421" s="93" t="s">
        <v>14</v>
      </c>
      <c r="AC421" s="93">
        <v>200</v>
      </c>
      <c r="AF421" s="145">
        <v>1</v>
      </c>
      <c r="AH421" s="145">
        <v>1</v>
      </c>
      <c r="AI421" s="146" t="s">
        <v>1681</v>
      </c>
      <c r="AK421" s="55">
        <f t="shared" si="28"/>
        <v>57860</v>
      </c>
      <c r="AL421" s="55"/>
      <c r="AM421" s="55"/>
      <c r="AN421" s="55">
        <v>57860</v>
      </c>
      <c r="AO421" s="91" t="s">
        <v>200</v>
      </c>
    </row>
    <row r="422" spans="1:41">
      <c r="A422" s="85">
        <v>421</v>
      </c>
      <c r="C422" s="85" t="s">
        <v>1777</v>
      </c>
      <c r="D422" s="92" t="s">
        <v>348</v>
      </c>
      <c r="E422" s="85" t="s">
        <v>2488</v>
      </c>
      <c r="F422" s="85" t="s">
        <v>2490</v>
      </c>
      <c r="G422" s="85" t="s">
        <v>2</v>
      </c>
      <c r="H422" s="85" t="s">
        <v>169</v>
      </c>
      <c r="I422" s="85">
        <v>2015</v>
      </c>
      <c r="L422" s="92" t="s">
        <v>5</v>
      </c>
      <c r="M422" s="92"/>
      <c r="N422" s="162" t="s">
        <v>3662</v>
      </c>
      <c r="O422" s="92" t="s">
        <v>3830</v>
      </c>
      <c r="P422" s="92" t="s">
        <v>3838</v>
      </c>
      <c r="Q422" s="162"/>
      <c r="R422" s="159" t="s">
        <v>4006</v>
      </c>
      <c r="S422" s="70"/>
      <c r="T422" s="162" t="s">
        <v>3753</v>
      </c>
      <c r="U422" s="86" t="s">
        <v>1684</v>
      </c>
      <c r="V422" s="79" t="s">
        <v>1604</v>
      </c>
      <c r="W422" s="79" t="s">
        <v>1208</v>
      </c>
      <c r="X422" s="89" t="s">
        <v>1702</v>
      </c>
      <c r="Y422" s="90" t="s">
        <v>218</v>
      </c>
      <c r="Z422" s="90" t="s">
        <v>166</v>
      </c>
      <c r="AA422" s="85" t="s">
        <v>19</v>
      </c>
      <c r="AB422" s="93" t="s">
        <v>14</v>
      </c>
      <c r="AC422" s="93">
        <v>200</v>
      </c>
      <c r="AI422" s="146"/>
      <c r="AK422" s="55">
        <f t="shared" si="28"/>
        <v>0</v>
      </c>
      <c r="AL422" s="55"/>
      <c r="AM422" s="55"/>
      <c r="AN422" s="55"/>
      <c r="AO422" s="91" t="s">
        <v>200</v>
      </c>
    </row>
    <row r="423" spans="1:41">
      <c r="A423" s="85">
        <v>422</v>
      </c>
      <c r="C423" s="85" t="s">
        <v>1777</v>
      </c>
      <c r="D423" s="92" t="s">
        <v>349</v>
      </c>
      <c r="E423" s="85" t="s">
        <v>2512</v>
      </c>
      <c r="F423" s="85" t="s">
        <v>2513</v>
      </c>
      <c r="G423" s="85" t="s">
        <v>2</v>
      </c>
      <c r="H423" s="85" t="s">
        <v>169</v>
      </c>
      <c r="I423" s="85">
        <v>2015</v>
      </c>
      <c r="L423" s="92" t="s">
        <v>5</v>
      </c>
      <c r="M423" s="92"/>
      <c r="N423" s="162" t="s">
        <v>3814</v>
      </c>
      <c r="O423" s="92" t="s">
        <v>3831</v>
      </c>
      <c r="P423" s="92" t="s">
        <v>3840</v>
      </c>
      <c r="Q423" s="162"/>
      <c r="R423" s="159" t="s">
        <v>4007</v>
      </c>
      <c r="S423" s="70"/>
      <c r="T423" s="162" t="s">
        <v>725</v>
      </c>
      <c r="U423" s="86" t="s">
        <v>479</v>
      </c>
      <c r="V423" s="79" t="s">
        <v>1605</v>
      </c>
      <c r="W423" s="79" t="s">
        <v>1209</v>
      </c>
      <c r="X423" s="89" t="s">
        <v>1702</v>
      </c>
      <c r="Y423" s="90" t="s">
        <v>184</v>
      </c>
      <c r="Z423" s="90" t="s">
        <v>166</v>
      </c>
      <c r="AA423" s="85" t="s">
        <v>19</v>
      </c>
      <c r="AB423" s="93" t="s">
        <v>17</v>
      </c>
      <c r="AC423" s="93">
        <v>200</v>
      </c>
      <c r="AF423" s="145">
        <v>1</v>
      </c>
      <c r="AH423" s="145">
        <v>1</v>
      </c>
      <c r="AI423" s="146" t="s">
        <v>1681</v>
      </c>
      <c r="AK423" s="55">
        <f t="shared" si="28"/>
        <v>0</v>
      </c>
      <c r="AL423" s="55"/>
      <c r="AM423" s="55"/>
      <c r="AN423" s="55"/>
      <c r="AO423" s="91" t="s">
        <v>200</v>
      </c>
    </row>
    <row r="424" spans="1:41">
      <c r="A424" s="85">
        <v>423</v>
      </c>
      <c r="C424" s="85" t="s">
        <v>1777</v>
      </c>
      <c r="D424" s="92" t="s">
        <v>350</v>
      </c>
      <c r="E424" s="85" t="s">
        <v>2512</v>
      </c>
      <c r="F424" s="85" t="s">
        <v>2514</v>
      </c>
      <c r="G424" s="85" t="s">
        <v>2</v>
      </c>
      <c r="H424" s="85" t="s">
        <v>169</v>
      </c>
      <c r="I424" s="85">
        <v>2015</v>
      </c>
      <c r="L424" s="92" t="s">
        <v>5</v>
      </c>
      <c r="M424" s="92"/>
      <c r="N424" s="162" t="s">
        <v>3814</v>
      </c>
      <c r="O424" s="92" t="s">
        <v>3831</v>
      </c>
      <c r="P424" s="92" t="s">
        <v>3840</v>
      </c>
      <c r="Q424" s="162"/>
      <c r="R424" s="159" t="s">
        <v>4007</v>
      </c>
      <c r="S424" s="70"/>
      <c r="T424" s="162" t="s">
        <v>725</v>
      </c>
      <c r="U424" s="86" t="s">
        <v>479</v>
      </c>
      <c r="V424" s="79" t="s">
        <v>1606</v>
      </c>
      <c r="W424" s="79" t="s">
        <v>1210</v>
      </c>
      <c r="X424" s="89" t="s">
        <v>1702</v>
      </c>
      <c r="Y424" s="90" t="s">
        <v>218</v>
      </c>
      <c r="Z424" s="90" t="s">
        <v>166</v>
      </c>
      <c r="AA424" s="85" t="s">
        <v>19</v>
      </c>
      <c r="AB424" s="93" t="s">
        <v>14</v>
      </c>
      <c r="AC424" s="93">
        <v>200</v>
      </c>
      <c r="AI424" s="146"/>
      <c r="AK424" s="55">
        <f t="shared" si="28"/>
        <v>0</v>
      </c>
      <c r="AL424" s="55"/>
      <c r="AM424" s="55"/>
      <c r="AN424" s="55"/>
      <c r="AO424" s="91" t="s">
        <v>200</v>
      </c>
    </row>
    <row r="425" spans="1:41">
      <c r="A425" s="85">
        <v>424</v>
      </c>
      <c r="C425" s="85" t="s">
        <v>1777</v>
      </c>
      <c r="D425" s="92" t="s">
        <v>351</v>
      </c>
      <c r="E425" s="85" t="s">
        <v>2512</v>
      </c>
      <c r="F425" s="85" t="s">
        <v>2515</v>
      </c>
      <c r="G425" s="85" t="s">
        <v>2</v>
      </c>
      <c r="H425" s="85" t="s">
        <v>169</v>
      </c>
      <c r="I425" s="85">
        <v>2015</v>
      </c>
      <c r="L425" s="92" t="s">
        <v>5</v>
      </c>
      <c r="M425" s="92"/>
      <c r="N425" s="162" t="s">
        <v>3814</v>
      </c>
      <c r="O425" s="92" t="s">
        <v>3831</v>
      </c>
      <c r="P425" s="92" t="s">
        <v>3840</v>
      </c>
      <c r="Q425" s="162"/>
      <c r="R425" s="159" t="s">
        <v>4007</v>
      </c>
      <c r="S425" s="70"/>
      <c r="T425" s="162" t="s">
        <v>725</v>
      </c>
      <c r="U425" s="86" t="s">
        <v>479</v>
      </c>
      <c r="V425" s="79" t="s">
        <v>1607</v>
      </c>
      <c r="W425" s="79" t="s">
        <v>1211</v>
      </c>
      <c r="X425" s="89" t="s">
        <v>1702</v>
      </c>
      <c r="Y425" s="90" t="s">
        <v>218</v>
      </c>
      <c r="Z425" s="90" t="s">
        <v>166</v>
      </c>
      <c r="AA425" s="85" t="s">
        <v>19</v>
      </c>
      <c r="AB425" s="93" t="s">
        <v>14</v>
      </c>
      <c r="AC425" s="93">
        <v>200</v>
      </c>
      <c r="AI425" s="146"/>
      <c r="AK425" s="55">
        <f t="shared" si="28"/>
        <v>0</v>
      </c>
      <c r="AL425" s="55"/>
      <c r="AM425" s="55"/>
      <c r="AN425" s="55"/>
      <c r="AO425" s="91" t="s">
        <v>200</v>
      </c>
    </row>
    <row r="426" spans="1:41">
      <c r="A426" s="85">
        <v>425</v>
      </c>
      <c r="C426" s="85" t="s">
        <v>1777</v>
      </c>
      <c r="D426" s="92" t="s">
        <v>352</v>
      </c>
      <c r="E426" s="85" t="s">
        <v>2512</v>
      </c>
      <c r="F426" s="85" t="s">
        <v>2516</v>
      </c>
      <c r="G426" s="85" t="s">
        <v>2</v>
      </c>
      <c r="H426" s="85" t="s">
        <v>169</v>
      </c>
      <c r="I426" s="85">
        <v>2015</v>
      </c>
      <c r="L426" s="92" t="s">
        <v>5</v>
      </c>
      <c r="M426" s="92"/>
      <c r="N426" s="162" t="s">
        <v>3814</v>
      </c>
      <c r="O426" s="92" t="s">
        <v>3831</v>
      </c>
      <c r="P426" s="92" t="s">
        <v>3840</v>
      </c>
      <c r="Q426" s="162"/>
      <c r="R426" s="159" t="s">
        <v>4007</v>
      </c>
      <c r="S426" s="70"/>
      <c r="T426" s="162" t="s">
        <v>725</v>
      </c>
      <c r="U426" s="86" t="s">
        <v>479</v>
      </c>
      <c r="V426" s="79" t="s">
        <v>1608</v>
      </c>
      <c r="W426" s="79" t="s">
        <v>1212</v>
      </c>
      <c r="X426" s="89" t="s">
        <v>1702</v>
      </c>
      <c r="Y426" s="90" t="s">
        <v>218</v>
      </c>
      <c r="Z426" s="90" t="s">
        <v>166</v>
      </c>
      <c r="AA426" s="85" t="s">
        <v>19</v>
      </c>
      <c r="AB426" s="93" t="s">
        <v>14</v>
      </c>
      <c r="AC426" s="93">
        <v>200</v>
      </c>
      <c r="AI426" s="146"/>
      <c r="AK426" s="55">
        <f t="shared" si="28"/>
        <v>0</v>
      </c>
      <c r="AL426" s="55"/>
      <c r="AM426" s="55"/>
      <c r="AN426" s="55"/>
      <c r="AO426" s="91" t="s">
        <v>200</v>
      </c>
    </row>
    <row r="427" spans="1:41">
      <c r="A427" s="85">
        <v>426</v>
      </c>
      <c r="C427" s="85" t="s">
        <v>1777</v>
      </c>
      <c r="D427" s="92" t="s">
        <v>353</v>
      </c>
      <c r="E427" s="85" t="s">
        <v>2541</v>
      </c>
      <c r="F427" s="85" t="s">
        <v>2542</v>
      </c>
      <c r="G427" s="85" t="s">
        <v>2</v>
      </c>
      <c r="H427" s="85" t="s">
        <v>169</v>
      </c>
      <c r="I427" s="85">
        <v>2015</v>
      </c>
      <c r="L427" s="92" t="s">
        <v>5</v>
      </c>
      <c r="M427" s="92"/>
      <c r="N427" s="162" t="s">
        <v>3815</v>
      </c>
      <c r="O427" s="92" t="s">
        <v>3833</v>
      </c>
      <c r="P427" s="92" t="s">
        <v>3842</v>
      </c>
      <c r="Q427" s="162"/>
      <c r="R427" s="159" t="s">
        <v>4008</v>
      </c>
      <c r="S427" s="70"/>
      <c r="T427" s="162" t="s">
        <v>726</v>
      </c>
      <c r="U427" s="86" t="s">
        <v>1694</v>
      </c>
      <c r="V427" s="79" t="s">
        <v>1609</v>
      </c>
      <c r="W427" s="79" t="s">
        <v>1213</v>
      </c>
      <c r="X427" s="89" t="s">
        <v>1702</v>
      </c>
      <c r="Y427" s="90"/>
      <c r="Z427" s="90" t="s">
        <v>789</v>
      </c>
      <c r="AA427" s="85" t="s">
        <v>19</v>
      </c>
      <c r="AB427" s="93" t="s">
        <v>793</v>
      </c>
      <c r="AC427" s="93">
        <v>200</v>
      </c>
      <c r="AF427" s="145">
        <v>1</v>
      </c>
      <c r="AH427" s="145">
        <v>1</v>
      </c>
      <c r="AI427" s="146" t="s">
        <v>1681</v>
      </c>
      <c r="AK427" s="55">
        <f t="shared" si="28"/>
        <v>0</v>
      </c>
      <c r="AL427" s="55"/>
      <c r="AM427" s="55"/>
      <c r="AN427" s="55"/>
      <c r="AO427" s="91" t="s">
        <v>200</v>
      </c>
    </row>
    <row r="428" spans="1:41">
      <c r="A428" s="85">
        <v>427</v>
      </c>
      <c r="C428" s="85" t="s">
        <v>1777</v>
      </c>
      <c r="D428" s="92" t="s">
        <v>354</v>
      </c>
      <c r="E428" s="85" t="s">
        <v>2541</v>
      </c>
      <c r="F428" s="85" t="s">
        <v>2543</v>
      </c>
      <c r="G428" s="85" t="s">
        <v>2</v>
      </c>
      <c r="H428" s="85" t="s">
        <v>169</v>
      </c>
      <c r="I428" s="85">
        <v>2015</v>
      </c>
      <c r="L428" s="92" t="s">
        <v>5</v>
      </c>
      <c r="M428" s="92"/>
      <c r="N428" s="162" t="s">
        <v>3815</v>
      </c>
      <c r="O428" s="92" t="s">
        <v>3833</v>
      </c>
      <c r="P428" s="92" t="s">
        <v>3842</v>
      </c>
      <c r="Q428" s="162"/>
      <c r="R428" s="159" t="s">
        <v>4008</v>
      </c>
      <c r="S428" s="70"/>
      <c r="T428" s="162" t="s">
        <v>726</v>
      </c>
      <c r="U428" s="86" t="s">
        <v>1694</v>
      </c>
      <c r="V428" s="79" t="s">
        <v>1610</v>
      </c>
      <c r="W428" s="79" t="s">
        <v>1214</v>
      </c>
      <c r="X428" s="89" t="s">
        <v>1702</v>
      </c>
      <c r="Y428" s="90"/>
      <c r="Z428" s="90" t="s">
        <v>789</v>
      </c>
      <c r="AA428" s="85" t="s">
        <v>19</v>
      </c>
      <c r="AB428" s="93" t="s">
        <v>14</v>
      </c>
      <c r="AC428" s="93">
        <v>200</v>
      </c>
      <c r="AI428" s="146"/>
      <c r="AK428" s="55">
        <f t="shared" si="28"/>
        <v>0</v>
      </c>
      <c r="AL428" s="55"/>
      <c r="AM428" s="55"/>
      <c r="AN428" s="55"/>
      <c r="AO428" s="91" t="s">
        <v>200</v>
      </c>
    </row>
    <row r="429" spans="1:41">
      <c r="A429" s="85">
        <v>428</v>
      </c>
      <c r="C429" s="85" t="s">
        <v>1777</v>
      </c>
      <c r="D429" s="92" t="s">
        <v>355</v>
      </c>
      <c r="E429" s="85" t="s">
        <v>2541</v>
      </c>
      <c r="F429" s="85" t="s">
        <v>2544</v>
      </c>
      <c r="G429" s="85" t="s">
        <v>2</v>
      </c>
      <c r="H429" s="85" t="s">
        <v>169</v>
      </c>
      <c r="I429" s="85">
        <v>2015</v>
      </c>
      <c r="L429" s="92" t="s">
        <v>5</v>
      </c>
      <c r="M429" s="92"/>
      <c r="N429" s="162" t="s">
        <v>3815</v>
      </c>
      <c r="O429" s="92" t="s">
        <v>3833</v>
      </c>
      <c r="P429" s="92" t="s">
        <v>3842</v>
      </c>
      <c r="Q429" s="162"/>
      <c r="R429" s="159" t="s">
        <v>4008</v>
      </c>
      <c r="S429" s="70"/>
      <c r="T429" s="162" t="s">
        <v>726</v>
      </c>
      <c r="U429" s="86" t="s">
        <v>1694</v>
      </c>
      <c r="V429" s="79" t="s">
        <v>1611</v>
      </c>
      <c r="W429" s="79" t="s">
        <v>1215</v>
      </c>
      <c r="X429" s="89" t="s">
        <v>1702</v>
      </c>
      <c r="Y429" s="90"/>
      <c r="Z429" s="90" t="s">
        <v>789</v>
      </c>
      <c r="AA429" s="85" t="s">
        <v>19</v>
      </c>
      <c r="AB429" s="93" t="s">
        <v>14</v>
      </c>
      <c r="AC429" s="93">
        <v>200</v>
      </c>
      <c r="AI429" s="146"/>
      <c r="AK429" s="55">
        <f t="shared" si="28"/>
        <v>0</v>
      </c>
      <c r="AL429" s="55"/>
      <c r="AM429" s="55"/>
      <c r="AN429" s="55"/>
      <c r="AO429" s="91" t="s">
        <v>200</v>
      </c>
    </row>
    <row r="430" spans="1:41">
      <c r="A430" s="85">
        <v>429</v>
      </c>
      <c r="C430" s="85" t="s">
        <v>1777</v>
      </c>
      <c r="D430" s="92" t="s">
        <v>356</v>
      </c>
      <c r="E430" s="85" t="s">
        <v>2541</v>
      </c>
      <c r="F430" s="85" t="s">
        <v>2545</v>
      </c>
      <c r="G430" s="85" t="s">
        <v>2</v>
      </c>
      <c r="H430" s="85" t="s">
        <v>169</v>
      </c>
      <c r="I430" s="85">
        <v>2015</v>
      </c>
      <c r="L430" s="92" t="s">
        <v>5</v>
      </c>
      <c r="M430" s="92"/>
      <c r="N430" s="162" t="s">
        <v>3815</v>
      </c>
      <c r="O430" s="92" t="s">
        <v>3833</v>
      </c>
      <c r="P430" s="92" t="s">
        <v>3842</v>
      </c>
      <c r="Q430" s="162"/>
      <c r="R430" s="159" t="s">
        <v>4008</v>
      </c>
      <c r="S430" s="70"/>
      <c r="T430" s="162" t="s">
        <v>726</v>
      </c>
      <c r="U430" s="86" t="s">
        <v>1694</v>
      </c>
      <c r="V430" s="79" t="s">
        <v>1612</v>
      </c>
      <c r="W430" s="79" t="s">
        <v>1216</v>
      </c>
      <c r="X430" s="89" t="s">
        <v>1702</v>
      </c>
      <c r="Y430" s="90"/>
      <c r="Z430" s="90" t="s">
        <v>789</v>
      </c>
      <c r="AA430" s="85" t="s">
        <v>19</v>
      </c>
      <c r="AB430" s="93" t="s">
        <v>14</v>
      </c>
      <c r="AC430" s="93">
        <v>200</v>
      </c>
      <c r="AI430" s="146"/>
      <c r="AK430" s="55">
        <f t="shared" si="28"/>
        <v>0</v>
      </c>
      <c r="AL430" s="55"/>
      <c r="AM430" s="55"/>
      <c r="AN430" s="55"/>
      <c r="AO430" s="91" t="s">
        <v>200</v>
      </c>
    </row>
    <row r="431" spans="1:41">
      <c r="A431" s="85">
        <v>430</v>
      </c>
      <c r="C431" s="85" t="s">
        <v>1777</v>
      </c>
      <c r="D431" s="92" t="s">
        <v>206</v>
      </c>
      <c r="E431" s="85" t="s">
        <v>2491</v>
      </c>
      <c r="F431" s="85" t="s">
        <v>2492</v>
      </c>
      <c r="G431" s="85" t="s">
        <v>2</v>
      </c>
      <c r="H431" s="85" t="s">
        <v>204</v>
      </c>
      <c r="I431" s="85">
        <v>2015</v>
      </c>
      <c r="L431" s="92" t="s">
        <v>3</v>
      </c>
      <c r="M431" s="92"/>
      <c r="N431" s="161" t="s">
        <v>3802</v>
      </c>
      <c r="O431" s="92" t="s">
        <v>3831</v>
      </c>
      <c r="P431" s="92" t="s">
        <v>3850</v>
      </c>
      <c r="Q431" s="161"/>
      <c r="R431" s="159" t="s">
        <v>3951</v>
      </c>
      <c r="S431" s="70"/>
      <c r="T431" s="162" t="s">
        <v>3737</v>
      </c>
      <c r="U431" s="86" t="s">
        <v>479</v>
      </c>
      <c r="V431" s="79" t="s">
        <v>1448</v>
      </c>
      <c r="W431" s="79" t="s">
        <v>1050</v>
      </c>
      <c r="X431" s="89" t="s">
        <v>1702</v>
      </c>
      <c r="Y431" s="90" t="s">
        <v>216</v>
      </c>
      <c r="Z431" s="90" t="s">
        <v>219</v>
      </c>
      <c r="AA431" s="85" t="s">
        <v>19</v>
      </c>
      <c r="AB431" s="93" t="s">
        <v>14</v>
      </c>
      <c r="AC431" s="93">
        <v>200</v>
      </c>
      <c r="AI431" s="146"/>
      <c r="AK431" s="88">
        <f t="shared" si="28"/>
        <v>0</v>
      </c>
      <c r="AO431" s="91" t="s">
        <v>200</v>
      </c>
    </row>
    <row r="432" spans="1:41">
      <c r="A432" s="85">
        <v>431</v>
      </c>
      <c r="C432" s="85" t="s">
        <v>1777</v>
      </c>
      <c r="D432" s="92" t="s">
        <v>208</v>
      </c>
      <c r="E432" s="85" t="s">
        <v>2491</v>
      </c>
      <c r="F432" s="85" t="s">
        <v>2493</v>
      </c>
      <c r="G432" s="85" t="s">
        <v>2</v>
      </c>
      <c r="H432" s="85" t="s">
        <v>204</v>
      </c>
      <c r="I432" s="85">
        <v>2015</v>
      </c>
      <c r="L432" s="92" t="s">
        <v>3</v>
      </c>
      <c r="M432" s="92"/>
      <c r="N432" s="161" t="s">
        <v>3802</v>
      </c>
      <c r="O432" s="92" t="s">
        <v>3831</v>
      </c>
      <c r="P432" s="92" t="s">
        <v>3850</v>
      </c>
      <c r="Q432" s="161"/>
      <c r="R432" s="159" t="s">
        <v>3951</v>
      </c>
      <c r="S432" s="70"/>
      <c r="T432" s="162" t="s">
        <v>3737</v>
      </c>
      <c r="U432" s="86" t="s">
        <v>479</v>
      </c>
      <c r="V432" s="79" t="s">
        <v>1448</v>
      </c>
      <c r="W432" s="79" t="s">
        <v>1050</v>
      </c>
      <c r="X432" s="89" t="s">
        <v>1702</v>
      </c>
      <c r="Y432" s="90" t="s">
        <v>216</v>
      </c>
      <c r="Z432" s="90" t="s">
        <v>219</v>
      </c>
      <c r="AA432" s="85" t="s">
        <v>19</v>
      </c>
      <c r="AB432" s="93" t="s">
        <v>14</v>
      </c>
      <c r="AC432" s="93">
        <v>200</v>
      </c>
      <c r="AI432" s="146"/>
      <c r="AK432" s="88">
        <f t="shared" si="28"/>
        <v>0</v>
      </c>
      <c r="AO432" s="91" t="s">
        <v>200</v>
      </c>
    </row>
    <row r="433" spans="1:41" s="64" customFormat="1">
      <c r="A433" s="64">
        <v>432</v>
      </c>
      <c r="C433" s="64" t="s">
        <v>1849</v>
      </c>
      <c r="D433" s="64" t="s">
        <v>1918</v>
      </c>
      <c r="E433" s="64" t="s">
        <v>2648</v>
      </c>
      <c r="F433" s="64" t="s">
        <v>2649</v>
      </c>
      <c r="G433" s="64" t="s">
        <v>1677</v>
      </c>
      <c r="H433" s="64" t="s">
        <v>220</v>
      </c>
      <c r="I433" s="64">
        <v>2016</v>
      </c>
      <c r="L433" s="65" t="s">
        <v>1854</v>
      </c>
      <c r="M433" s="65"/>
      <c r="N433" s="160" t="s">
        <v>221</v>
      </c>
      <c r="O433" s="92" t="s">
        <v>3833</v>
      </c>
      <c r="P433" s="92" t="s">
        <v>3842</v>
      </c>
      <c r="Q433" s="160"/>
      <c r="R433" s="159" t="s">
        <v>3932</v>
      </c>
      <c r="S433" s="70"/>
      <c r="T433" s="160" t="s">
        <v>221</v>
      </c>
      <c r="U433" s="66" t="s">
        <v>1694</v>
      </c>
      <c r="V433" s="103" t="s">
        <v>1391</v>
      </c>
      <c r="W433" s="103" t="s">
        <v>994</v>
      </c>
      <c r="Y433" s="168" t="s">
        <v>3533</v>
      </c>
      <c r="Z433" s="64" t="s">
        <v>202</v>
      </c>
      <c r="AA433" s="64" t="s">
        <v>16</v>
      </c>
      <c r="AB433" s="64" t="s">
        <v>14</v>
      </c>
      <c r="AC433" s="64">
        <v>200</v>
      </c>
      <c r="AD433" s="151"/>
      <c r="AE433" s="173"/>
      <c r="AF433" s="151">
        <v>1</v>
      </c>
      <c r="AG433" s="151"/>
      <c r="AH433" s="151">
        <v>1</v>
      </c>
      <c r="AI433" s="152" t="s">
        <v>1681</v>
      </c>
      <c r="AJ433" s="173"/>
      <c r="AK433" s="67">
        <f t="shared" si="28"/>
        <v>0</v>
      </c>
      <c r="AL433" s="67"/>
      <c r="AM433" s="67"/>
      <c r="AN433" s="67"/>
    </row>
    <row r="434" spans="1:41" s="64" customFormat="1">
      <c r="A434" s="64">
        <v>433</v>
      </c>
      <c r="C434" s="64" t="s">
        <v>1849</v>
      </c>
      <c r="D434" s="64" t="s">
        <v>1919</v>
      </c>
      <c r="E434" s="64" t="s">
        <v>2648</v>
      </c>
      <c r="F434" s="64" t="s">
        <v>2650</v>
      </c>
      <c r="G434" s="64" t="s">
        <v>1677</v>
      </c>
      <c r="H434" s="64" t="s">
        <v>220</v>
      </c>
      <c r="I434" s="64">
        <v>2016</v>
      </c>
      <c r="L434" s="65" t="s">
        <v>1854</v>
      </c>
      <c r="M434" s="65"/>
      <c r="N434" s="160" t="s">
        <v>221</v>
      </c>
      <c r="O434" s="92" t="s">
        <v>3833</v>
      </c>
      <c r="P434" s="92" t="s">
        <v>3842</v>
      </c>
      <c r="Q434" s="160"/>
      <c r="R434" s="159" t="s">
        <v>3932</v>
      </c>
      <c r="S434" s="70"/>
      <c r="T434" s="160" t="s">
        <v>221</v>
      </c>
      <c r="U434" s="66" t="s">
        <v>1694</v>
      </c>
      <c r="V434" s="103" t="s">
        <v>1391</v>
      </c>
      <c r="W434" s="103" t="s">
        <v>994</v>
      </c>
      <c r="Y434" s="168" t="s">
        <v>3533</v>
      </c>
      <c r="Z434" s="64" t="s">
        <v>202</v>
      </c>
      <c r="AA434" s="64" t="s">
        <v>16</v>
      </c>
      <c r="AB434" s="64" t="s">
        <v>14</v>
      </c>
      <c r="AC434" s="64">
        <v>200</v>
      </c>
      <c r="AD434" s="151"/>
      <c r="AE434" s="173"/>
      <c r="AF434" s="151"/>
      <c r="AG434" s="151"/>
      <c r="AH434" s="151"/>
      <c r="AI434" s="152"/>
      <c r="AJ434" s="173"/>
      <c r="AK434" s="67">
        <f t="shared" si="28"/>
        <v>0</v>
      </c>
      <c r="AL434" s="67"/>
      <c r="AM434" s="67"/>
      <c r="AN434" s="67"/>
    </row>
    <row r="435" spans="1:41" s="64" customFormat="1">
      <c r="A435" s="64">
        <v>434</v>
      </c>
      <c r="C435" s="64" t="s">
        <v>1849</v>
      </c>
      <c r="D435" s="64" t="s">
        <v>1914</v>
      </c>
      <c r="E435" s="64" t="s">
        <v>2455</v>
      </c>
      <c r="F435" s="64" t="s">
        <v>2712</v>
      </c>
      <c r="G435" s="64" t="s">
        <v>1677</v>
      </c>
      <c r="H435" s="64" t="s">
        <v>169</v>
      </c>
      <c r="I435" s="64">
        <v>2016</v>
      </c>
      <c r="L435" s="65" t="s">
        <v>1854</v>
      </c>
      <c r="M435" s="65"/>
      <c r="N435" s="160" t="s">
        <v>143</v>
      </c>
      <c r="O435" s="92" t="s">
        <v>3830</v>
      </c>
      <c r="P435" s="92" t="s">
        <v>3852</v>
      </c>
      <c r="Q435" s="160"/>
      <c r="R435" s="159" t="s">
        <v>3930</v>
      </c>
      <c r="S435" s="70"/>
      <c r="T435" s="160" t="s">
        <v>143</v>
      </c>
      <c r="U435" s="66" t="s">
        <v>1684</v>
      </c>
      <c r="V435" s="155" t="s">
        <v>806</v>
      </c>
      <c r="W435" s="155" t="s">
        <v>845</v>
      </c>
      <c r="Y435" s="168" t="s">
        <v>3533</v>
      </c>
      <c r="Z435" s="64" t="s">
        <v>202</v>
      </c>
      <c r="AA435" s="64" t="s">
        <v>16</v>
      </c>
      <c r="AB435" s="64" t="s">
        <v>171</v>
      </c>
      <c r="AC435" s="64">
        <v>200</v>
      </c>
      <c r="AD435" s="151"/>
      <c r="AE435" s="173"/>
      <c r="AF435" s="151">
        <v>1</v>
      </c>
      <c r="AG435" s="151"/>
      <c r="AH435" s="151">
        <v>1</v>
      </c>
      <c r="AI435" s="152" t="s">
        <v>1681</v>
      </c>
      <c r="AJ435" s="173"/>
      <c r="AK435" s="67">
        <f t="shared" si="28"/>
        <v>0</v>
      </c>
      <c r="AL435" s="67"/>
      <c r="AM435" s="67"/>
      <c r="AN435" s="67"/>
    </row>
    <row r="436" spans="1:41" s="64" customFormat="1">
      <c r="A436" s="64">
        <v>435</v>
      </c>
      <c r="C436" s="64" t="s">
        <v>1849</v>
      </c>
      <c r="D436" s="64" t="s">
        <v>1915</v>
      </c>
      <c r="E436" s="64" t="s">
        <v>2455</v>
      </c>
      <c r="F436" s="64" t="s">
        <v>2713</v>
      </c>
      <c r="G436" s="64" t="s">
        <v>1677</v>
      </c>
      <c r="H436" s="64" t="s">
        <v>169</v>
      </c>
      <c r="I436" s="64">
        <v>2016</v>
      </c>
      <c r="L436" s="65" t="s">
        <v>1854</v>
      </c>
      <c r="M436" s="65"/>
      <c r="N436" s="160" t="s">
        <v>143</v>
      </c>
      <c r="O436" s="92" t="s">
        <v>3830</v>
      </c>
      <c r="P436" s="92" t="s">
        <v>3852</v>
      </c>
      <c r="Q436" s="160"/>
      <c r="R436" s="159" t="s">
        <v>3930</v>
      </c>
      <c r="S436" s="70"/>
      <c r="T436" s="160" t="s">
        <v>143</v>
      </c>
      <c r="U436" s="66" t="s">
        <v>1684</v>
      </c>
      <c r="V436" s="155" t="s">
        <v>806</v>
      </c>
      <c r="W436" s="155" t="s">
        <v>845</v>
      </c>
      <c r="Y436" s="168" t="s">
        <v>3533</v>
      </c>
      <c r="Z436" s="64" t="s">
        <v>202</v>
      </c>
      <c r="AA436" s="64" t="s">
        <v>16</v>
      </c>
      <c r="AB436" s="64" t="s">
        <v>171</v>
      </c>
      <c r="AC436" s="64">
        <v>200</v>
      </c>
      <c r="AD436" s="151"/>
      <c r="AE436" s="173"/>
      <c r="AF436" s="151"/>
      <c r="AG436" s="151"/>
      <c r="AH436" s="151"/>
      <c r="AI436" s="152"/>
      <c r="AJ436" s="173"/>
      <c r="AK436" s="67">
        <f t="shared" si="28"/>
        <v>0</v>
      </c>
      <c r="AL436" s="67"/>
      <c r="AM436" s="67"/>
      <c r="AN436" s="67"/>
    </row>
    <row r="437" spans="1:41">
      <c r="A437" s="85">
        <v>436</v>
      </c>
      <c r="C437" s="85" t="s">
        <v>1777</v>
      </c>
      <c r="D437" s="92" t="s">
        <v>1974</v>
      </c>
      <c r="E437" s="85" t="s">
        <v>2457</v>
      </c>
      <c r="F437" s="85" t="s">
        <v>2714</v>
      </c>
      <c r="G437" s="85" t="s">
        <v>2</v>
      </c>
      <c r="H437" s="85" t="s">
        <v>220</v>
      </c>
      <c r="I437" s="85">
        <v>2016</v>
      </c>
      <c r="L437" s="92" t="s">
        <v>5</v>
      </c>
      <c r="M437" s="92"/>
      <c r="N437" s="162" t="s">
        <v>254</v>
      </c>
      <c r="O437" s="92" t="s">
        <v>3830</v>
      </c>
      <c r="P437" s="92" t="s">
        <v>3864</v>
      </c>
      <c r="Q437" s="162"/>
      <c r="R437" s="159" t="s">
        <v>4009</v>
      </c>
      <c r="S437" s="70"/>
      <c r="T437" s="162" t="s">
        <v>254</v>
      </c>
      <c r="U437" s="85" t="s">
        <v>1684</v>
      </c>
      <c r="V437" s="79" t="s">
        <v>1644</v>
      </c>
      <c r="W437" s="79" t="s">
        <v>1251</v>
      </c>
      <c r="X437" s="89" t="s">
        <v>1702</v>
      </c>
      <c r="Y437" s="90" t="s">
        <v>217</v>
      </c>
      <c r="Z437" s="90" t="s">
        <v>219</v>
      </c>
      <c r="AA437" s="85" t="s">
        <v>19</v>
      </c>
      <c r="AB437" s="93" t="s">
        <v>17</v>
      </c>
      <c r="AC437" s="93">
        <v>200</v>
      </c>
      <c r="AI437" s="146"/>
      <c r="AK437" s="54">
        <f t="shared" si="28"/>
        <v>0</v>
      </c>
      <c r="AL437" s="54"/>
      <c r="AM437" s="54"/>
      <c r="AN437" s="54"/>
      <c r="AO437" s="91" t="s">
        <v>200</v>
      </c>
    </row>
    <row r="438" spans="1:41">
      <c r="A438" s="85">
        <v>437</v>
      </c>
      <c r="C438" s="85" t="s">
        <v>1777</v>
      </c>
      <c r="D438" s="92" t="s">
        <v>1935</v>
      </c>
      <c r="E438" s="85" t="s">
        <v>2457</v>
      </c>
      <c r="F438" s="85" t="s">
        <v>2715</v>
      </c>
      <c r="G438" s="85" t="s">
        <v>1677</v>
      </c>
      <c r="H438" s="85" t="s">
        <v>169</v>
      </c>
      <c r="I438" s="85">
        <v>2016</v>
      </c>
      <c r="L438" s="87" t="s">
        <v>1854</v>
      </c>
      <c r="M438" s="87"/>
      <c r="N438" s="87" t="s">
        <v>3663</v>
      </c>
      <c r="O438" s="92" t="s">
        <v>3830</v>
      </c>
      <c r="P438" s="92" t="s">
        <v>3864</v>
      </c>
      <c r="Q438" s="87"/>
      <c r="R438" s="159" t="s">
        <v>4010</v>
      </c>
      <c r="S438" s="70"/>
      <c r="T438" s="87" t="s">
        <v>3663</v>
      </c>
      <c r="U438" s="86" t="s">
        <v>1684</v>
      </c>
      <c r="V438" s="97" t="s">
        <v>1846</v>
      </c>
      <c r="W438" s="97" t="s">
        <v>1845</v>
      </c>
      <c r="X438" s="85"/>
      <c r="Y438" s="168" t="s">
        <v>3533</v>
      </c>
      <c r="Z438" s="85" t="s">
        <v>202</v>
      </c>
      <c r="AA438" s="85" t="s">
        <v>16</v>
      </c>
      <c r="AB438" s="85" t="s">
        <v>171</v>
      </c>
      <c r="AC438" s="85">
        <v>200</v>
      </c>
      <c r="AF438" s="145">
        <v>1</v>
      </c>
      <c r="AH438" s="145">
        <v>1</v>
      </c>
      <c r="AI438" s="146" t="s">
        <v>1681</v>
      </c>
      <c r="AK438" s="56">
        <f t="shared" si="28"/>
        <v>147338000</v>
      </c>
      <c r="AL438" s="56"/>
      <c r="AM438" s="56"/>
      <c r="AN438" s="56">
        <v>147338000</v>
      </c>
    </row>
    <row r="439" spans="1:41">
      <c r="A439" s="85">
        <v>438</v>
      </c>
      <c r="C439" s="85" t="s">
        <v>1777</v>
      </c>
      <c r="D439" s="92" t="s">
        <v>1936</v>
      </c>
      <c r="E439" s="85" t="s">
        <v>2457</v>
      </c>
      <c r="F439" s="85" t="s">
        <v>2716</v>
      </c>
      <c r="G439" s="85" t="s">
        <v>1677</v>
      </c>
      <c r="H439" s="85" t="s">
        <v>169</v>
      </c>
      <c r="I439" s="85">
        <v>2016</v>
      </c>
      <c r="L439" s="87" t="s">
        <v>1854</v>
      </c>
      <c r="M439" s="87"/>
      <c r="N439" s="87" t="s">
        <v>3663</v>
      </c>
      <c r="O439" s="92" t="s">
        <v>3830</v>
      </c>
      <c r="P439" s="92" t="s">
        <v>3864</v>
      </c>
      <c r="Q439" s="87"/>
      <c r="R439" s="159" t="s">
        <v>4010</v>
      </c>
      <c r="S439" s="70"/>
      <c r="T439" s="87" t="s">
        <v>3663</v>
      </c>
      <c r="U439" s="86" t="s">
        <v>1684</v>
      </c>
      <c r="V439" s="97" t="s">
        <v>1846</v>
      </c>
      <c r="W439" s="97" t="s">
        <v>1845</v>
      </c>
      <c r="X439" s="85"/>
      <c r="Y439" s="168" t="s">
        <v>3533</v>
      </c>
      <c r="Z439" s="85" t="s">
        <v>202</v>
      </c>
      <c r="AA439" s="85" t="s">
        <v>16</v>
      </c>
      <c r="AB439" s="85" t="s">
        <v>171</v>
      </c>
      <c r="AC439" s="85">
        <v>200</v>
      </c>
      <c r="AI439" s="146"/>
      <c r="AK439" s="56">
        <f t="shared" si="28"/>
        <v>0</v>
      </c>
      <c r="AL439" s="56"/>
      <c r="AM439" s="56"/>
      <c r="AN439" s="56"/>
    </row>
    <row r="440" spans="1:41">
      <c r="A440" s="85">
        <v>439</v>
      </c>
      <c r="C440" s="85" t="s">
        <v>1777</v>
      </c>
      <c r="D440" s="92" t="s">
        <v>1937</v>
      </c>
      <c r="E440" s="85" t="s">
        <v>2457</v>
      </c>
      <c r="F440" s="85" t="s">
        <v>2717</v>
      </c>
      <c r="G440" s="85" t="s">
        <v>1677</v>
      </c>
      <c r="H440" s="85" t="s">
        <v>169</v>
      </c>
      <c r="I440" s="85">
        <v>2016</v>
      </c>
      <c r="L440" s="87" t="s">
        <v>1854</v>
      </c>
      <c r="M440" s="87"/>
      <c r="N440" s="87" t="s">
        <v>3663</v>
      </c>
      <c r="O440" s="92" t="s">
        <v>3830</v>
      </c>
      <c r="P440" s="92" t="s">
        <v>3864</v>
      </c>
      <c r="Q440" s="87"/>
      <c r="R440" s="159" t="s">
        <v>4010</v>
      </c>
      <c r="S440" s="70"/>
      <c r="T440" s="87" t="s">
        <v>3663</v>
      </c>
      <c r="U440" s="86" t="s">
        <v>1684</v>
      </c>
      <c r="V440" s="97" t="s">
        <v>1846</v>
      </c>
      <c r="W440" s="97" t="s">
        <v>1845</v>
      </c>
      <c r="X440" s="85"/>
      <c r="Y440" s="168" t="s">
        <v>3533</v>
      </c>
      <c r="Z440" s="85" t="s">
        <v>202</v>
      </c>
      <c r="AA440" s="85" t="s">
        <v>16</v>
      </c>
      <c r="AB440" s="85" t="s">
        <v>171</v>
      </c>
      <c r="AC440" s="85">
        <v>200</v>
      </c>
      <c r="AI440" s="146"/>
      <c r="AK440" s="56">
        <f t="shared" si="28"/>
        <v>0</v>
      </c>
      <c r="AL440" s="56"/>
      <c r="AM440" s="56"/>
      <c r="AN440" s="56"/>
    </row>
    <row r="441" spans="1:41">
      <c r="A441" s="85">
        <v>440</v>
      </c>
      <c r="C441" s="85" t="s">
        <v>1777</v>
      </c>
      <c r="D441" s="92" t="s">
        <v>3106</v>
      </c>
      <c r="E441" s="85" t="s">
        <v>2463</v>
      </c>
      <c r="F441" s="85" t="s">
        <v>2718</v>
      </c>
      <c r="G441" s="85" t="s">
        <v>1677</v>
      </c>
      <c r="H441" s="85" t="s">
        <v>169</v>
      </c>
      <c r="I441" s="85">
        <v>2016</v>
      </c>
      <c r="L441" s="87" t="s">
        <v>1854</v>
      </c>
      <c r="M441" s="87"/>
      <c r="N441" s="87" t="s">
        <v>255</v>
      </c>
      <c r="O441" s="92" t="s">
        <v>3830</v>
      </c>
      <c r="P441" s="92" t="s">
        <v>3838</v>
      </c>
      <c r="Q441" s="87"/>
      <c r="R441" s="159" t="s">
        <v>4011</v>
      </c>
      <c r="S441" s="70"/>
      <c r="T441" s="87" t="s">
        <v>255</v>
      </c>
      <c r="U441" s="86" t="s">
        <v>1684</v>
      </c>
      <c r="V441" s="97">
        <v>36.751998999999998</v>
      </c>
      <c r="W441" s="97">
        <v>126.293368</v>
      </c>
      <c r="X441" s="85"/>
      <c r="Y441" s="168" t="s">
        <v>3533</v>
      </c>
      <c r="Z441" s="85" t="s">
        <v>202</v>
      </c>
      <c r="AA441" s="85" t="s">
        <v>16</v>
      </c>
      <c r="AB441" s="85" t="s">
        <v>171</v>
      </c>
      <c r="AC441" s="85">
        <v>200</v>
      </c>
      <c r="AF441" s="145">
        <v>1</v>
      </c>
      <c r="AH441" s="145">
        <v>1</v>
      </c>
      <c r="AI441" s="146" t="s">
        <v>1681</v>
      </c>
      <c r="AK441" s="56">
        <f t="shared" si="28"/>
        <v>0</v>
      </c>
      <c r="AL441" s="56"/>
      <c r="AM441" s="56"/>
      <c r="AN441" s="56"/>
    </row>
    <row r="442" spans="1:41" s="69" customFormat="1">
      <c r="A442" s="69">
        <v>441</v>
      </c>
      <c r="C442" s="69" t="s">
        <v>1851</v>
      </c>
      <c r="D442" s="70" t="s">
        <v>3107</v>
      </c>
      <c r="E442" s="69" t="s">
        <v>2463</v>
      </c>
      <c r="F442" s="69" t="s">
        <v>2719</v>
      </c>
      <c r="G442" s="69" t="s">
        <v>1677</v>
      </c>
      <c r="H442" s="69" t="s">
        <v>169</v>
      </c>
      <c r="I442" s="69">
        <v>2016</v>
      </c>
      <c r="L442" s="108" t="s">
        <v>1854</v>
      </c>
      <c r="M442" s="108"/>
      <c r="N442" s="108" t="s">
        <v>255</v>
      </c>
      <c r="O442" s="70" t="s">
        <v>3830</v>
      </c>
      <c r="P442" s="70" t="s">
        <v>3838</v>
      </c>
      <c r="Q442" s="108"/>
      <c r="R442" s="175" t="s">
        <v>4011</v>
      </c>
      <c r="S442" s="70"/>
      <c r="T442" s="108" t="s">
        <v>255</v>
      </c>
      <c r="U442" s="71" t="s">
        <v>1684</v>
      </c>
      <c r="V442" s="111">
        <v>36.751998999999998</v>
      </c>
      <c r="W442" s="111">
        <v>126.293368</v>
      </c>
      <c r="Z442" s="69" t="s">
        <v>202</v>
      </c>
      <c r="AA442" s="69" t="s">
        <v>16</v>
      </c>
      <c r="AB442" s="69" t="s">
        <v>171</v>
      </c>
      <c r="AC442" s="69" t="s">
        <v>6</v>
      </c>
      <c r="AD442" s="147"/>
      <c r="AE442" s="147"/>
      <c r="AF442" s="147"/>
      <c r="AG442" s="147"/>
      <c r="AH442" s="147"/>
      <c r="AI442" s="148"/>
      <c r="AJ442" s="147"/>
      <c r="AK442" s="110">
        <f t="shared" si="28"/>
        <v>0</v>
      </c>
      <c r="AL442" s="110"/>
      <c r="AM442" s="110"/>
      <c r="AN442" s="110"/>
    </row>
    <row r="443" spans="1:41">
      <c r="A443" s="85">
        <v>442</v>
      </c>
      <c r="C443" s="85" t="s">
        <v>1777</v>
      </c>
      <c r="D443" s="92" t="s">
        <v>1938</v>
      </c>
      <c r="E443" s="85" t="s">
        <v>2467</v>
      </c>
      <c r="F443" s="85" t="s">
        <v>2720</v>
      </c>
      <c r="G443" s="85" t="s">
        <v>1677</v>
      </c>
      <c r="H443" s="85" t="s">
        <v>169</v>
      </c>
      <c r="I443" s="85">
        <v>2016</v>
      </c>
      <c r="L443" s="87" t="s">
        <v>1854</v>
      </c>
      <c r="M443" s="87"/>
      <c r="N443" s="87" t="s">
        <v>3654</v>
      </c>
      <c r="O443" s="92" t="s">
        <v>3830</v>
      </c>
      <c r="P443" s="92" t="s">
        <v>3856</v>
      </c>
      <c r="Q443" s="87" t="s">
        <v>3827</v>
      </c>
      <c r="R443" s="159" t="s">
        <v>4119</v>
      </c>
      <c r="S443" s="70"/>
      <c r="T443" s="87" t="s">
        <v>3654</v>
      </c>
      <c r="U443" s="86" t="s">
        <v>1684</v>
      </c>
      <c r="V443" s="97" t="s">
        <v>3571</v>
      </c>
      <c r="W443" s="97" t="s">
        <v>3570</v>
      </c>
      <c r="X443" s="85"/>
      <c r="Y443" s="168" t="s">
        <v>3533</v>
      </c>
      <c r="Z443" s="85" t="s">
        <v>202</v>
      </c>
      <c r="AA443" s="85" t="s">
        <v>16</v>
      </c>
      <c r="AB443" s="85" t="s">
        <v>171</v>
      </c>
      <c r="AC443" s="85">
        <v>200</v>
      </c>
      <c r="AF443" s="145">
        <v>1</v>
      </c>
      <c r="AH443" s="145">
        <v>1</v>
      </c>
      <c r="AI443" s="146" t="s">
        <v>1681</v>
      </c>
      <c r="AK443" s="56">
        <f t="shared" si="28"/>
        <v>0</v>
      </c>
      <c r="AL443" s="56"/>
      <c r="AM443" s="56"/>
      <c r="AN443" s="56"/>
    </row>
    <row r="444" spans="1:41">
      <c r="A444" s="85">
        <v>443</v>
      </c>
      <c r="C444" s="85" t="s">
        <v>1777</v>
      </c>
      <c r="D444" s="92" t="s">
        <v>1939</v>
      </c>
      <c r="E444" s="85" t="s">
        <v>2467</v>
      </c>
      <c r="F444" s="85" t="s">
        <v>2721</v>
      </c>
      <c r="G444" s="85" t="s">
        <v>1677</v>
      </c>
      <c r="H444" s="85" t="s">
        <v>169</v>
      </c>
      <c r="I444" s="85">
        <v>2016</v>
      </c>
      <c r="L444" s="87" t="s">
        <v>1854</v>
      </c>
      <c r="M444" s="87"/>
      <c r="N444" s="87" t="s">
        <v>3654</v>
      </c>
      <c r="O444" s="92" t="s">
        <v>3830</v>
      </c>
      <c r="P444" s="92" t="s">
        <v>3856</v>
      </c>
      <c r="Q444" s="87" t="s">
        <v>3827</v>
      </c>
      <c r="R444" s="159" t="s">
        <v>4119</v>
      </c>
      <c r="S444" s="70"/>
      <c r="T444" s="87" t="s">
        <v>3654</v>
      </c>
      <c r="U444" s="86" t="s">
        <v>1684</v>
      </c>
      <c r="V444" s="97" t="s">
        <v>3571</v>
      </c>
      <c r="W444" s="97" t="s">
        <v>3570</v>
      </c>
      <c r="X444" s="85"/>
      <c r="Y444" s="168" t="s">
        <v>3533</v>
      </c>
      <c r="Z444" s="85" t="s">
        <v>202</v>
      </c>
      <c r="AA444" s="85" t="s">
        <v>16</v>
      </c>
      <c r="AB444" s="85" t="s">
        <v>171</v>
      </c>
      <c r="AC444" s="85">
        <v>200</v>
      </c>
      <c r="AI444" s="146"/>
      <c r="AK444" s="56">
        <f t="shared" si="28"/>
        <v>0</v>
      </c>
      <c r="AL444" s="56"/>
      <c r="AM444" s="56"/>
      <c r="AN444" s="56"/>
    </row>
    <row r="445" spans="1:41">
      <c r="A445" s="85">
        <v>444</v>
      </c>
      <c r="C445" s="85" t="s">
        <v>1777</v>
      </c>
      <c r="D445" s="85" t="s">
        <v>1940</v>
      </c>
      <c r="E445" s="85" t="s">
        <v>2651</v>
      </c>
      <c r="F445" s="85" t="s">
        <v>2652</v>
      </c>
      <c r="G445" s="85" t="s">
        <v>1677</v>
      </c>
      <c r="H445" s="85" t="s">
        <v>169</v>
      </c>
      <c r="I445" s="85">
        <v>2016</v>
      </c>
      <c r="L445" s="87" t="s">
        <v>1854</v>
      </c>
      <c r="M445" s="87"/>
      <c r="N445" s="85" t="s">
        <v>3664</v>
      </c>
      <c r="O445" s="92" t="s">
        <v>3833</v>
      </c>
      <c r="P445" s="92" t="s">
        <v>3874</v>
      </c>
      <c r="R445" s="159" t="s">
        <v>4012</v>
      </c>
      <c r="S445" s="70"/>
      <c r="T445" s="85" t="s">
        <v>3664</v>
      </c>
      <c r="U445" s="85" t="s">
        <v>1694</v>
      </c>
      <c r="V445" s="97" t="s">
        <v>3573</v>
      </c>
      <c r="W445" s="97" t="s">
        <v>3572</v>
      </c>
      <c r="X445" s="85"/>
      <c r="Y445" s="168" t="s">
        <v>3533</v>
      </c>
      <c r="Z445" s="85" t="s">
        <v>202</v>
      </c>
      <c r="AA445" s="85" t="s">
        <v>16</v>
      </c>
      <c r="AB445" s="85" t="s">
        <v>171</v>
      </c>
      <c r="AC445" s="85">
        <v>200</v>
      </c>
      <c r="AF445" s="145">
        <v>1</v>
      </c>
      <c r="AH445" s="145">
        <v>1</v>
      </c>
      <c r="AI445" s="146" t="s">
        <v>1682</v>
      </c>
      <c r="AK445" s="63">
        <f>SUM(AL445:AN445)</f>
        <v>80000000</v>
      </c>
      <c r="AL445" s="63"/>
      <c r="AM445" s="63"/>
      <c r="AN445" s="63">
        <v>80000000</v>
      </c>
    </row>
    <row r="446" spans="1:41">
      <c r="A446" s="85">
        <v>445</v>
      </c>
      <c r="C446" s="85" t="s">
        <v>1777</v>
      </c>
      <c r="D446" s="85" t="s">
        <v>1941</v>
      </c>
      <c r="E446" s="85" t="s">
        <v>2651</v>
      </c>
      <c r="F446" s="85" t="s">
        <v>2653</v>
      </c>
      <c r="G446" s="85" t="s">
        <v>1677</v>
      </c>
      <c r="H446" s="85" t="s">
        <v>169</v>
      </c>
      <c r="I446" s="85">
        <v>2016</v>
      </c>
      <c r="L446" s="87" t="s">
        <v>1854</v>
      </c>
      <c r="M446" s="87"/>
      <c r="N446" s="85" t="s">
        <v>3664</v>
      </c>
      <c r="O446" s="92" t="s">
        <v>3833</v>
      </c>
      <c r="P446" s="92" t="s">
        <v>3874</v>
      </c>
      <c r="R446" s="159" t="s">
        <v>4012</v>
      </c>
      <c r="S446" s="70"/>
      <c r="T446" s="85" t="s">
        <v>3664</v>
      </c>
      <c r="U446" s="85" t="s">
        <v>1694</v>
      </c>
      <c r="V446" s="97" t="s">
        <v>3573</v>
      </c>
      <c r="W446" s="97" t="s">
        <v>3572</v>
      </c>
      <c r="X446" s="85"/>
      <c r="Y446" s="168" t="s">
        <v>3533</v>
      </c>
      <c r="Z446" s="85" t="s">
        <v>202</v>
      </c>
      <c r="AA446" s="85" t="s">
        <v>16</v>
      </c>
      <c r="AB446" s="85" t="s">
        <v>171</v>
      </c>
      <c r="AC446" s="85">
        <v>200</v>
      </c>
      <c r="AI446" s="146"/>
      <c r="AK446" s="63">
        <f t="shared" ref="AK446:AK450" si="29">SUM(AL446:AN446)</f>
        <v>0</v>
      </c>
      <c r="AL446" s="63"/>
      <c r="AM446" s="63"/>
      <c r="AN446" s="63"/>
    </row>
    <row r="447" spans="1:41">
      <c r="A447" s="85">
        <v>446</v>
      </c>
      <c r="C447" s="85" t="s">
        <v>1777</v>
      </c>
      <c r="D447" s="85" t="s">
        <v>1942</v>
      </c>
      <c r="E447" s="85" t="s">
        <v>2473</v>
      </c>
      <c r="F447" s="85" t="s">
        <v>2722</v>
      </c>
      <c r="G447" s="85" t="s">
        <v>1677</v>
      </c>
      <c r="H447" s="85" t="s">
        <v>169</v>
      </c>
      <c r="I447" s="85">
        <v>2016</v>
      </c>
      <c r="L447" s="87" t="s">
        <v>1854</v>
      </c>
      <c r="M447" s="87"/>
      <c r="N447" s="85" t="s">
        <v>3665</v>
      </c>
      <c r="O447" s="92" t="s">
        <v>3830</v>
      </c>
      <c r="P447" s="92" t="s">
        <v>3864</v>
      </c>
      <c r="R447" s="159" t="s">
        <v>4013</v>
      </c>
      <c r="S447" s="70"/>
      <c r="T447" s="85" t="s">
        <v>4157</v>
      </c>
      <c r="U447" s="85" t="s">
        <v>1685</v>
      </c>
      <c r="V447" s="97">
        <v>36.75309</v>
      </c>
      <c r="W447" s="97">
        <v>126.320801</v>
      </c>
      <c r="X447" s="85"/>
      <c r="Y447" s="168" t="s">
        <v>3533</v>
      </c>
      <c r="Z447" s="85" t="s">
        <v>202</v>
      </c>
      <c r="AA447" s="85" t="s">
        <v>16</v>
      </c>
      <c r="AB447" s="85" t="s">
        <v>171</v>
      </c>
      <c r="AC447" s="85">
        <v>200</v>
      </c>
      <c r="AF447" s="145">
        <v>1</v>
      </c>
      <c r="AH447" s="145">
        <v>1</v>
      </c>
      <c r="AI447" s="146" t="s">
        <v>1682</v>
      </c>
      <c r="AK447" s="63">
        <f t="shared" si="29"/>
        <v>0</v>
      </c>
      <c r="AL447" s="63"/>
      <c r="AM447" s="63"/>
      <c r="AN447" s="63"/>
    </row>
    <row r="448" spans="1:41">
      <c r="A448" s="85">
        <v>447</v>
      </c>
      <c r="C448" s="85" t="s">
        <v>1777</v>
      </c>
      <c r="D448" s="85" t="s">
        <v>1943</v>
      </c>
      <c r="E448" s="85" t="s">
        <v>2473</v>
      </c>
      <c r="F448" s="85" t="s">
        <v>2723</v>
      </c>
      <c r="G448" s="85" t="s">
        <v>1677</v>
      </c>
      <c r="H448" s="85" t="s">
        <v>169</v>
      </c>
      <c r="I448" s="85">
        <v>2016</v>
      </c>
      <c r="L448" s="87" t="s">
        <v>1854</v>
      </c>
      <c r="M448" s="87"/>
      <c r="N448" s="85" t="s">
        <v>3665</v>
      </c>
      <c r="O448" s="92" t="s">
        <v>3830</v>
      </c>
      <c r="P448" s="92" t="s">
        <v>3864</v>
      </c>
      <c r="R448" s="159" t="s">
        <v>4013</v>
      </c>
      <c r="S448" s="70"/>
      <c r="T448" s="85" t="s">
        <v>4157</v>
      </c>
      <c r="U448" s="85" t="s">
        <v>1685</v>
      </c>
      <c r="V448" s="97">
        <v>36.75309</v>
      </c>
      <c r="W448" s="97">
        <v>126.320801</v>
      </c>
      <c r="X448" s="85"/>
      <c r="Y448" s="168" t="s">
        <v>3533</v>
      </c>
      <c r="Z448" s="85" t="s">
        <v>202</v>
      </c>
      <c r="AA448" s="85" t="s">
        <v>16</v>
      </c>
      <c r="AB448" s="85" t="s">
        <v>171</v>
      </c>
      <c r="AC448" s="85">
        <v>200</v>
      </c>
      <c r="AI448" s="146"/>
      <c r="AK448" s="63">
        <f t="shared" si="29"/>
        <v>0</v>
      </c>
      <c r="AL448" s="63"/>
      <c r="AM448" s="63"/>
      <c r="AN448" s="63"/>
    </row>
    <row r="449" spans="1:41">
      <c r="A449" s="85">
        <v>448</v>
      </c>
      <c r="C449" s="85" t="s">
        <v>1777</v>
      </c>
      <c r="D449" s="92" t="s">
        <v>1959</v>
      </c>
      <c r="E449" s="85" t="s">
        <v>2477</v>
      </c>
      <c r="F449" s="85" t="s">
        <v>2724</v>
      </c>
      <c r="G449" s="85" t="s">
        <v>2</v>
      </c>
      <c r="H449" s="85" t="s">
        <v>220</v>
      </c>
      <c r="I449" s="85">
        <v>2016</v>
      </c>
      <c r="L449" s="92" t="s">
        <v>5</v>
      </c>
      <c r="M449" s="92"/>
      <c r="N449" s="162" t="s">
        <v>255</v>
      </c>
      <c r="O449" s="92" t="s">
        <v>3830</v>
      </c>
      <c r="P449" s="92" t="s">
        <v>3838</v>
      </c>
      <c r="Q449" s="162"/>
      <c r="R449" s="159" t="s">
        <v>4011</v>
      </c>
      <c r="S449" s="70"/>
      <c r="T449" s="162" t="s">
        <v>3754</v>
      </c>
      <c r="U449" s="85" t="s">
        <v>1684</v>
      </c>
      <c r="V449" s="79" t="s">
        <v>1645</v>
      </c>
      <c r="W449" s="79" t="s">
        <v>883</v>
      </c>
      <c r="X449" s="89" t="s">
        <v>1702</v>
      </c>
      <c r="Y449" s="90" t="s">
        <v>769</v>
      </c>
      <c r="Z449" s="90" t="s">
        <v>219</v>
      </c>
      <c r="AA449" s="85" t="s">
        <v>19</v>
      </c>
      <c r="AB449" s="93" t="s">
        <v>14</v>
      </c>
      <c r="AC449" s="93">
        <v>300</v>
      </c>
      <c r="AH449" s="145">
        <v>1</v>
      </c>
      <c r="AI449" s="146" t="s">
        <v>1683</v>
      </c>
      <c r="AK449" s="54">
        <f t="shared" si="29"/>
        <v>0</v>
      </c>
      <c r="AL449" s="54"/>
      <c r="AM449" s="54"/>
      <c r="AN449" s="54"/>
      <c r="AO449" s="91" t="s">
        <v>200</v>
      </c>
    </row>
    <row r="450" spans="1:41">
      <c r="A450" s="85">
        <v>449</v>
      </c>
      <c r="C450" s="85" t="s">
        <v>1777</v>
      </c>
      <c r="D450" s="92" t="s">
        <v>1960</v>
      </c>
      <c r="E450" s="85" t="s">
        <v>2477</v>
      </c>
      <c r="F450" s="85" t="s">
        <v>2725</v>
      </c>
      <c r="G450" s="85" t="s">
        <v>2</v>
      </c>
      <c r="H450" s="85" t="s">
        <v>220</v>
      </c>
      <c r="I450" s="85">
        <v>2016</v>
      </c>
      <c r="L450" s="92" t="s">
        <v>5</v>
      </c>
      <c r="M450" s="92"/>
      <c r="N450" s="162" t="s">
        <v>255</v>
      </c>
      <c r="O450" s="92" t="s">
        <v>3830</v>
      </c>
      <c r="P450" s="92" t="s">
        <v>3838</v>
      </c>
      <c r="Q450" s="162"/>
      <c r="R450" s="159" t="s">
        <v>4011</v>
      </c>
      <c r="S450" s="70"/>
      <c r="T450" s="162" t="s">
        <v>3754</v>
      </c>
      <c r="U450" s="85" t="s">
        <v>1684</v>
      </c>
      <c r="V450" s="79" t="s">
        <v>1645</v>
      </c>
      <c r="W450" s="79" t="s">
        <v>883</v>
      </c>
      <c r="X450" s="89" t="s">
        <v>1702</v>
      </c>
      <c r="Y450" s="90" t="s">
        <v>769</v>
      </c>
      <c r="Z450" s="90" t="s">
        <v>219</v>
      </c>
      <c r="AA450" s="85" t="s">
        <v>19</v>
      </c>
      <c r="AB450" s="93" t="s">
        <v>14</v>
      </c>
      <c r="AC450" s="93">
        <v>300</v>
      </c>
      <c r="AI450" s="146"/>
      <c r="AK450" s="54">
        <f t="shared" si="29"/>
        <v>0</v>
      </c>
      <c r="AL450" s="54"/>
      <c r="AM450" s="54"/>
      <c r="AN450" s="54"/>
      <c r="AO450" s="91" t="s">
        <v>200</v>
      </c>
    </row>
    <row r="451" spans="1:41">
      <c r="A451" s="85">
        <v>450</v>
      </c>
      <c r="C451" s="85" t="s">
        <v>1777</v>
      </c>
      <c r="D451" s="92" t="s">
        <v>209</v>
      </c>
      <c r="E451" s="85" t="s">
        <v>2560</v>
      </c>
      <c r="F451" s="85" t="s">
        <v>2559</v>
      </c>
      <c r="G451" s="85" t="s">
        <v>2</v>
      </c>
      <c r="H451" s="85" t="s">
        <v>169</v>
      </c>
      <c r="I451" s="85">
        <v>2016</v>
      </c>
      <c r="L451" s="92" t="s">
        <v>5</v>
      </c>
      <c r="M451" s="92"/>
      <c r="N451" s="162" t="s">
        <v>3666</v>
      </c>
      <c r="O451" s="92" t="s">
        <v>3832</v>
      </c>
      <c r="P451" s="92" t="s">
        <v>3841</v>
      </c>
      <c r="Q451" s="162"/>
      <c r="R451" s="159" t="s">
        <v>4014</v>
      </c>
      <c r="S451" s="70"/>
      <c r="T451" s="162" t="s">
        <v>3755</v>
      </c>
      <c r="U451" s="86" t="s">
        <v>1687</v>
      </c>
      <c r="V451" s="79" t="s">
        <v>1613</v>
      </c>
      <c r="W451" s="79" t="s">
        <v>1217</v>
      </c>
      <c r="X451" s="89" t="s">
        <v>1702</v>
      </c>
      <c r="Y451" s="90" t="s">
        <v>217</v>
      </c>
      <c r="Z451" s="90" t="s">
        <v>219</v>
      </c>
      <c r="AA451" s="85" t="s">
        <v>19</v>
      </c>
      <c r="AB451" s="93" t="s">
        <v>17</v>
      </c>
      <c r="AC451" s="93">
        <v>200</v>
      </c>
      <c r="AD451" s="145" t="s">
        <v>1679</v>
      </c>
      <c r="AF451" s="145">
        <v>1</v>
      </c>
      <c r="AH451" s="145">
        <v>1</v>
      </c>
      <c r="AI451" s="146" t="s">
        <v>1681</v>
      </c>
      <c r="AK451" s="57">
        <f t="shared" ref="AK451:AK462" si="30">SUM(AL451:AN451)</f>
        <v>78593</v>
      </c>
      <c r="AL451" s="57"/>
      <c r="AM451" s="57"/>
      <c r="AN451" s="57">
        <v>78593</v>
      </c>
      <c r="AO451" s="91" t="s">
        <v>200</v>
      </c>
    </row>
    <row r="452" spans="1:41">
      <c r="A452" s="85">
        <v>451</v>
      </c>
      <c r="C452" s="85" t="s">
        <v>1777</v>
      </c>
      <c r="D452" s="92" t="s">
        <v>1978</v>
      </c>
      <c r="E452" s="85" t="s">
        <v>2560</v>
      </c>
      <c r="F452" s="85" t="s">
        <v>2559</v>
      </c>
      <c r="G452" s="85" t="s">
        <v>2</v>
      </c>
      <c r="H452" s="85" t="s">
        <v>169</v>
      </c>
      <c r="I452" s="85">
        <v>2016</v>
      </c>
      <c r="L452" s="92" t="s">
        <v>1909</v>
      </c>
      <c r="M452" s="92"/>
      <c r="N452" s="162" t="s">
        <v>3667</v>
      </c>
      <c r="O452" s="92" t="s">
        <v>3832</v>
      </c>
      <c r="P452" s="92" t="s">
        <v>3841</v>
      </c>
      <c r="Q452" s="162"/>
      <c r="R452" s="159" t="s">
        <v>4015</v>
      </c>
      <c r="S452" s="70"/>
      <c r="T452" s="162" t="s">
        <v>3755</v>
      </c>
      <c r="U452" s="86" t="s">
        <v>1687</v>
      </c>
      <c r="V452" s="79" t="s">
        <v>1614</v>
      </c>
      <c r="W452" s="79" t="s">
        <v>1218</v>
      </c>
      <c r="X452" s="89" t="s">
        <v>1702</v>
      </c>
      <c r="Y452" s="90" t="s">
        <v>218</v>
      </c>
      <c r="Z452" s="90" t="s">
        <v>3547</v>
      </c>
      <c r="AA452" s="85" t="s">
        <v>19</v>
      </c>
      <c r="AB452" s="93" t="s">
        <v>14</v>
      </c>
      <c r="AC452" s="93">
        <v>200</v>
      </c>
      <c r="AI452" s="146"/>
      <c r="AK452" s="57">
        <f t="shared" si="30"/>
        <v>0</v>
      </c>
      <c r="AL452" s="57"/>
      <c r="AM452" s="57"/>
      <c r="AN452" s="57"/>
      <c r="AO452" s="91" t="s">
        <v>200</v>
      </c>
    </row>
    <row r="453" spans="1:41">
      <c r="A453" s="85">
        <v>452</v>
      </c>
      <c r="C453" s="85" t="s">
        <v>1777</v>
      </c>
      <c r="D453" s="92" t="s">
        <v>210</v>
      </c>
      <c r="E453" s="85" t="s">
        <v>2560</v>
      </c>
      <c r="F453" s="85" t="s">
        <v>2559</v>
      </c>
      <c r="G453" s="85" t="s">
        <v>2</v>
      </c>
      <c r="H453" s="85" t="s">
        <v>169</v>
      </c>
      <c r="I453" s="85">
        <v>2016</v>
      </c>
      <c r="L453" s="92" t="s">
        <v>5</v>
      </c>
      <c r="M453" s="92"/>
      <c r="N453" s="162" t="s">
        <v>3667</v>
      </c>
      <c r="O453" s="92" t="s">
        <v>3832</v>
      </c>
      <c r="P453" s="92" t="s">
        <v>3841</v>
      </c>
      <c r="Q453" s="162"/>
      <c r="R453" s="159" t="s">
        <v>4015</v>
      </c>
      <c r="S453" s="70"/>
      <c r="T453" s="162" t="s">
        <v>3755</v>
      </c>
      <c r="U453" s="86" t="s">
        <v>1687</v>
      </c>
      <c r="V453" s="79" t="s">
        <v>1615</v>
      </c>
      <c r="W453" s="79" t="s">
        <v>1219</v>
      </c>
      <c r="X453" s="89" t="s">
        <v>1702</v>
      </c>
      <c r="Y453" s="90" t="s">
        <v>218</v>
      </c>
      <c r="Z453" s="90" t="s">
        <v>219</v>
      </c>
      <c r="AA453" s="85" t="s">
        <v>19</v>
      </c>
      <c r="AB453" s="93" t="s">
        <v>14</v>
      </c>
      <c r="AC453" s="93">
        <v>200</v>
      </c>
      <c r="AH453" s="145">
        <v>1</v>
      </c>
      <c r="AI453" s="146" t="s">
        <v>1681</v>
      </c>
      <c r="AK453" s="57">
        <f t="shared" si="30"/>
        <v>0</v>
      </c>
      <c r="AL453" s="57"/>
      <c r="AM453" s="57"/>
      <c r="AN453" s="57"/>
      <c r="AO453" s="91" t="s">
        <v>200</v>
      </c>
    </row>
    <row r="454" spans="1:41">
      <c r="A454" s="85">
        <v>453</v>
      </c>
      <c r="C454" s="85" t="s">
        <v>1777</v>
      </c>
      <c r="D454" s="92" t="s">
        <v>3382</v>
      </c>
      <c r="E454" s="85" t="s">
        <v>2622</v>
      </c>
      <c r="F454" s="85" t="s">
        <v>2623</v>
      </c>
      <c r="G454" s="85" t="s">
        <v>2</v>
      </c>
      <c r="H454" s="85" t="s">
        <v>169</v>
      </c>
      <c r="I454" s="85">
        <v>2016</v>
      </c>
      <c r="L454" s="92" t="s">
        <v>5</v>
      </c>
      <c r="M454" s="92"/>
      <c r="N454" s="162" t="s">
        <v>211</v>
      </c>
      <c r="O454" s="92" t="s">
        <v>3835</v>
      </c>
      <c r="P454" s="92" t="s">
        <v>3855</v>
      </c>
      <c r="Q454" s="162"/>
      <c r="R454" s="159" t="s">
        <v>4016</v>
      </c>
      <c r="S454" s="70"/>
      <c r="T454" s="162" t="s">
        <v>211</v>
      </c>
      <c r="U454" s="86" t="s">
        <v>1692</v>
      </c>
      <c r="V454" s="79" t="s">
        <v>1616</v>
      </c>
      <c r="W454" s="79" t="s">
        <v>1220</v>
      </c>
      <c r="X454" s="89" t="s">
        <v>1702</v>
      </c>
      <c r="Y454" s="90" t="s">
        <v>217</v>
      </c>
      <c r="Z454" s="90" t="s">
        <v>219</v>
      </c>
      <c r="AA454" s="85" t="s">
        <v>19</v>
      </c>
      <c r="AB454" s="93" t="s">
        <v>17</v>
      </c>
      <c r="AC454" s="93">
        <v>200</v>
      </c>
      <c r="AD454" s="145" t="s">
        <v>1679</v>
      </c>
      <c r="AF454" s="145">
        <v>1</v>
      </c>
      <c r="AH454" s="145">
        <v>1</v>
      </c>
      <c r="AI454" s="146" t="s">
        <v>1681</v>
      </c>
      <c r="AK454" s="57">
        <f t="shared" si="30"/>
        <v>0</v>
      </c>
      <c r="AL454" s="57"/>
      <c r="AM454" s="57"/>
      <c r="AN454" s="57"/>
      <c r="AO454" s="91" t="s">
        <v>200</v>
      </c>
    </row>
    <row r="455" spans="1:41" s="69" customFormat="1">
      <c r="A455" s="69">
        <v>454</v>
      </c>
      <c r="C455" s="69" t="s">
        <v>1851</v>
      </c>
      <c r="D455" s="70" t="s">
        <v>3381</v>
      </c>
      <c r="E455" s="69" t="s">
        <v>2622</v>
      </c>
      <c r="F455" s="69" t="s">
        <v>2624</v>
      </c>
      <c r="G455" s="69" t="s">
        <v>2</v>
      </c>
      <c r="H455" s="69" t="s">
        <v>169</v>
      </c>
      <c r="I455" s="69">
        <v>2016</v>
      </c>
      <c r="L455" s="70" t="s">
        <v>1909</v>
      </c>
      <c r="M455" s="70"/>
      <c r="N455" s="178" t="s">
        <v>211</v>
      </c>
      <c r="O455" s="70" t="s">
        <v>3835</v>
      </c>
      <c r="P455" s="70" t="s">
        <v>3855</v>
      </c>
      <c r="Q455" s="178"/>
      <c r="R455" s="175" t="s">
        <v>4016</v>
      </c>
      <c r="S455" s="70"/>
      <c r="T455" s="178" t="s">
        <v>211</v>
      </c>
      <c r="U455" s="71" t="s">
        <v>1692</v>
      </c>
      <c r="V455" s="80" t="s">
        <v>1617</v>
      </c>
      <c r="W455" s="80" t="s">
        <v>1221</v>
      </c>
      <c r="X455" s="70" t="s">
        <v>1702</v>
      </c>
      <c r="Y455" s="68" t="s">
        <v>218</v>
      </c>
      <c r="Z455" s="68" t="s">
        <v>3547</v>
      </c>
      <c r="AA455" s="69" t="s">
        <v>19</v>
      </c>
      <c r="AB455" s="68" t="s">
        <v>14</v>
      </c>
      <c r="AC455" s="68" t="s">
        <v>153</v>
      </c>
      <c r="AD455" s="147"/>
      <c r="AE455" s="147"/>
      <c r="AF455" s="147"/>
      <c r="AG455" s="147"/>
      <c r="AH455" s="147"/>
      <c r="AI455" s="148"/>
      <c r="AJ455" s="147"/>
      <c r="AK455" s="143">
        <f t="shared" si="30"/>
        <v>0</v>
      </c>
      <c r="AL455" s="143"/>
      <c r="AM455" s="143"/>
      <c r="AN455" s="143"/>
      <c r="AO455" s="74" t="s">
        <v>200</v>
      </c>
    </row>
    <row r="456" spans="1:41">
      <c r="A456" s="85">
        <v>455</v>
      </c>
      <c r="C456" s="85" t="s">
        <v>1777</v>
      </c>
      <c r="D456" s="92" t="s">
        <v>3380</v>
      </c>
      <c r="E456" s="85" t="s">
        <v>2622</v>
      </c>
      <c r="F456" s="85" t="s">
        <v>2625</v>
      </c>
      <c r="G456" s="85" t="s">
        <v>2</v>
      </c>
      <c r="H456" s="85" t="s">
        <v>169</v>
      </c>
      <c r="I456" s="85">
        <v>2016</v>
      </c>
      <c r="L456" s="92" t="s">
        <v>5</v>
      </c>
      <c r="M456" s="92"/>
      <c r="N456" s="162" t="s">
        <v>211</v>
      </c>
      <c r="O456" s="92" t="s">
        <v>3835</v>
      </c>
      <c r="P456" s="92" t="s">
        <v>3855</v>
      </c>
      <c r="Q456" s="162"/>
      <c r="R456" s="159" t="s">
        <v>4016</v>
      </c>
      <c r="S456" s="70"/>
      <c r="T456" s="162" t="s">
        <v>211</v>
      </c>
      <c r="U456" s="86" t="s">
        <v>1692</v>
      </c>
      <c r="V456" s="79" t="s">
        <v>1618</v>
      </c>
      <c r="W456" s="79" t="s">
        <v>1222</v>
      </c>
      <c r="X456" s="89" t="s">
        <v>1702</v>
      </c>
      <c r="Y456" s="90" t="s">
        <v>218</v>
      </c>
      <c r="Z456" s="90" t="s">
        <v>219</v>
      </c>
      <c r="AA456" s="85" t="s">
        <v>19</v>
      </c>
      <c r="AB456" s="93" t="s">
        <v>14</v>
      </c>
      <c r="AC456" s="93">
        <v>200</v>
      </c>
      <c r="AI456" s="146"/>
      <c r="AK456" s="57">
        <f t="shared" si="30"/>
        <v>0</v>
      </c>
      <c r="AL456" s="57"/>
      <c r="AM456" s="57"/>
      <c r="AN456" s="57"/>
      <c r="AO456" s="91" t="s">
        <v>200</v>
      </c>
    </row>
    <row r="457" spans="1:41" s="69" customFormat="1">
      <c r="A457" s="69">
        <v>456</v>
      </c>
      <c r="C457" s="69" t="s">
        <v>1851</v>
      </c>
      <c r="D457" s="70" t="s">
        <v>212</v>
      </c>
      <c r="E457" s="69" t="s">
        <v>2594</v>
      </c>
      <c r="F457" s="69" t="s">
        <v>2595</v>
      </c>
      <c r="G457" s="69" t="s">
        <v>2</v>
      </c>
      <c r="H457" s="69" t="s">
        <v>169</v>
      </c>
      <c r="I457" s="69">
        <v>2016</v>
      </c>
      <c r="L457" s="70" t="s">
        <v>5</v>
      </c>
      <c r="M457" s="70"/>
      <c r="N457" s="178" t="s">
        <v>4120</v>
      </c>
      <c r="O457" s="70" t="s">
        <v>3834</v>
      </c>
      <c r="P457" s="70" t="s">
        <v>4121</v>
      </c>
      <c r="Q457" s="178"/>
      <c r="R457" s="175" t="s">
        <v>4122</v>
      </c>
      <c r="S457" s="70"/>
      <c r="T457" s="178" t="s">
        <v>213</v>
      </c>
      <c r="U457" s="71" t="s">
        <v>1690</v>
      </c>
      <c r="V457" s="80" t="s">
        <v>1619</v>
      </c>
      <c r="W457" s="80" t="s">
        <v>1223</v>
      </c>
      <c r="X457" s="70" t="s">
        <v>1702</v>
      </c>
      <c r="Y457" s="68" t="s">
        <v>217</v>
      </c>
      <c r="Z457" s="68" t="s">
        <v>219</v>
      </c>
      <c r="AA457" s="69" t="s">
        <v>19</v>
      </c>
      <c r="AB457" s="68" t="s">
        <v>17</v>
      </c>
      <c r="AC457" s="68">
        <v>200</v>
      </c>
      <c r="AD457" s="147" t="s">
        <v>1679</v>
      </c>
      <c r="AE457" s="147"/>
      <c r="AF457" s="147">
        <v>1</v>
      </c>
      <c r="AG457" s="147"/>
      <c r="AH457" s="147">
        <v>1</v>
      </c>
      <c r="AI457" s="148" t="s">
        <v>1681</v>
      </c>
      <c r="AJ457" s="147"/>
      <c r="AK457" s="143">
        <f t="shared" si="30"/>
        <v>0</v>
      </c>
      <c r="AL457" s="143"/>
      <c r="AM457" s="143"/>
      <c r="AN457" s="143"/>
      <c r="AO457" s="74" t="s">
        <v>200</v>
      </c>
    </row>
    <row r="458" spans="1:41" s="69" customFormat="1">
      <c r="A458" s="69">
        <v>457</v>
      </c>
      <c r="C458" s="69" t="s">
        <v>1851</v>
      </c>
      <c r="D458" s="70" t="s">
        <v>214</v>
      </c>
      <c r="E458" s="69" t="s">
        <v>2594</v>
      </c>
      <c r="F458" s="69" t="s">
        <v>2596</v>
      </c>
      <c r="G458" s="69" t="s">
        <v>2</v>
      </c>
      <c r="H458" s="69" t="s">
        <v>169</v>
      </c>
      <c r="I458" s="69">
        <v>2016</v>
      </c>
      <c r="L458" s="70" t="s">
        <v>5</v>
      </c>
      <c r="M458" s="70"/>
      <c r="N458" s="178" t="s">
        <v>4120</v>
      </c>
      <c r="O458" s="70" t="s">
        <v>3834</v>
      </c>
      <c r="P458" s="70" t="s">
        <v>4121</v>
      </c>
      <c r="Q458" s="178"/>
      <c r="R458" s="175" t="s">
        <v>4122</v>
      </c>
      <c r="S458" s="70"/>
      <c r="T458" s="178" t="s">
        <v>213</v>
      </c>
      <c r="U458" s="71" t="s">
        <v>1690</v>
      </c>
      <c r="V458" s="80" t="s">
        <v>1619</v>
      </c>
      <c r="W458" s="80" t="s">
        <v>1224</v>
      </c>
      <c r="X458" s="70" t="s">
        <v>1702</v>
      </c>
      <c r="Y458" s="68" t="s">
        <v>218</v>
      </c>
      <c r="Z458" s="68" t="s">
        <v>219</v>
      </c>
      <c r="AA458" s="69" t="s">
        <v>19</v>
      </c>
      <c r="AB458" s="68" t="s">
        <v>14</v>
      </c>
      <c r="AC458" s="68">
        <v>200</v>
      </c>
      <c r="AD458" s="147"/>
      <c r="AE458" s="147"/>
      <c r="AF458" s="147"/>
      <c r="AG458" s="147"/>
      <c r="AH458" s="147"/>
      <c r="AI458" s="148"/>
      <c r="AJ458" s="147"/>
      <c r="AK458" s="143">
        <f t="shared" si="30"/>
        <v>0</v>
      </c>
      <c r="AL458" s="143"/>
      <c r="AM458" s="143"/>
      <c r="AN458" s="143"/>
      <c r="AO458" s="74" t="s">
        <v>200</v>
      </c>
    </row>
    <row r="459" spans="1:41" s="69" customFormat="1">
      <c r="A459" s="69">
        <v>458</v>
      </c>
      <c r="C459" s="69" t="s">
        <v>1851</v>
      </c>
      <c r="D459" s="70" t="s">
        <v>215</v>
      </c>
      <c r="E459" s="69" t="s">
        <v>2594</v>
      </c>
      <c r="F459" s="69" t="s">
        <v>2597</v>
      </c>
      <c r="G459" s="69" t="s">
        <v>2</v>
      </c>
      <c r="H459" s="69" t="s">
        <v>169</v>
      </c>
      <c r="I459" s="69">
        <v>2016</v>
      </c>
      <c r="L459" s="70" t="s">
        <v>5</v>
      </c>
      <c r="M459" s="70"/>
      <c r="N459" s="178" t="s">
        <v>4120</v>
      </c>
      <c r="O459" s="70" t="s">
        <v>3834</v>
      </c>
      <c r="P459" s="70" t="s">
        <v>4121</v>
      </c>
      <c r="Q459" s="178"/>
      <c r="R459" s="175" t="s">
        <v>4122</v>
      </c>
      <c r="S459" s="70"/>
      <c r="T459" s="178" t="s">
        <v>213</v>
      </c>
      <c r="U459" s="71" t="s">
        <v>1690</v>
      </c>
      <c r="V459" s="80" t="s">
        <v>1620</v>
      </c>
      <c r="W459" s="80" t="s">
        <v>1225</v>
      </c>
      <c r="X459" s="70" t="s">
        <v>1702</v>
      </c>
      <c r="Y459" s="68" t="s">
        <v>218</v>
      </c>
      <c r="Z459" s="68" t="s">
        <v>219</v>
      </c>
      <c r="AA459" s="69" t="s">
        <v>19</v>
      </c>
      <c r="AB459" s="68" t="s">
        <v>14</v>
      </c>
      <c r="AC459" s="68">
        <v>200</v>
      </c>
      <c r="AD459" s="147"/>
      <c r="AE459" s="147"/>
      <c r="AF459" s="147"/>
      <c r="AG459" s="147"/>
      <c r="AH459" s="147"/>
      <c r="AI459" s="148"/>
      <c r="AJ459" s="147"/>
      <c r="AK459" s="143">
        <f t="shared" si="30"/>
        <v>0</v>
      </c>
      <c r="AL459" s="143"/>
      <c r="AM459" s="143"/>
      <c r="AN459" s="143"/>
      <c r="AO459" s="74" t="s">
        <v>200</v>
      </c>
    </row>
    <row r="460" spans="1:41" s="69" customFormat="1">
      <c r="A460" s="69">
        <v>459</v>
      </c>
      <c r="C460" s="69" t="s">
        <v>1851</v>
      </c>
      <c r="D460" s="70" t="s">
        <v>1979</v>
      </c>
      <c r="E460" s="69" t="s">
        <v>2594</v>
      </c>
      <c r="F460" s="69" t="s">
        <v>2598</v>
      </c>
      <c r="G460" s="69" t="s">
        <v>2</v>
      </c>
      <c r="H460" s="69" t="s">
        <v>169</v>
      </c>
      <c r="I460" s="69">
        <v>2016</v>
      </c>
      <c r="L460" s="70" t="s">
        <v>1909</v>
      </c>
      <c r="M460" s="70"/>
      <c r="N460" s="178" t="s">
        <v>4120</v>
      </c>
      <c r="O460" s="70" t="s">
        <v>3834</v>
      </c>
      <c r="P460" s="70" t="s">
        <v>4121</v>
      </c>
      <c r="Q460" s="178"/>
      <c r="R460" s="175" t="s">
        <v>4122</v>
      </c>
      <c r="S460" s="70"/>
      <c r="T460" s="178" t="s">
        <v>213</v>
      </c>
      <c r="U460" s="71" t="s">
        <v>1690</v>
      </c>
      <c r="V460" s="80" t="s">
        <v>1621</v>
      </c>
      <c r="W460" s="80" t="s">
        <v>1226</v>
      </c>
      <c r="X460" s="70" t="s">
        <v>1702</v>
      </c>
      <c r="Y460" s="68" t="s">
        <v>218</v>
      </c>
      <c r="Z460" s="68" t="s">
        <v>3547</v>
      </c>
      <c r="AA460" s="69" t="s">
        <v>19</v>
      </c>
      <c r="AB460" s="68" t="s">
        <v>14</v>
      </c>
      <c r="AC460" s="68">
        <v>200</v>
      </c>
      <c r="AD460" s="147"/>
      <c r="AE460" s="147"/>
      <c r="AF460" s="147"/>
      <c r="AG460" s="147"/>
      <c r="AH460" s="147"/>
      <c r="AI460" s="148"/>
      <c r="AJ460" s="147"/>
      <c r="AK460" s="143">
        <f t="shared" si="30"/>
        <v>0</v>
      </c>
      <c r="AL460" s="143"/>
      <c r="AM460" s="143"/>
      <c r="AN460" s="143"/>
      <c r="AO460" s="74" t="s">
        <v>200</v>
      </c>
    </row>
    <row r="461" spans="1:41">
      <c r="A461" s="85">
        <v>460</v>
      </c>
      <c r="C461" s="85" t="s">
        <v>1777</v>
      </c>
      <c r="D461" s="92" t="s">
        <v>226</v>
      </c>
      <c r="E461" s="85" t="s">
        <v>2481</v>
      </c>
      <c r="F461" s="85" t="s">
        <v>2726</v>
      </c>
      <c r="G461" s="85" t="s">
        <v>2</v>
      </c>
      <c r="H461" s="85" t="s">
        <v>5390</v>
      </c>
      <c r="I461" s="85">
        <v>2017</v>
      </c>
      <c r="L461" s="92" t="s">
        <v>365</v>
      </c>
      <c r="M461" s="92"/>
      <c r="N461" s="162" t="s">
        <v>3637</v>
      </c>
      <c r="O461" s="92" t="s">
        <v>3830</v>
      </c>
      <c r="P461" s="92" t="s">
        <v>3837</v>
      </c>
      <c r="Q461" s="162"/>
      <c r="R461" s="159" t="s">
        <v>3936</v>
      </c>
      <c r="S461" s="70"/>
      <c r="T461" s="162" t="s">
        <v>679</v>
      </c>
      <c r="U461" s="86" t="s">
        <v>1684</v>
      </c>
      <c r="V461" s="79" t="s">
        <v>1622</v>
      </c>
      <c r="W461" s="79" t="s">
        <v>1227</v>
      </c>
      <c r="X461" s="89" t="s">
        <v>1702</v>
      </c>
      <c r="Y461" s="90" t="s">
        <v>774</v>
      </c>
      <c r="Z461" s="90" t="s">
        <v>790</v>
      </c>
      <c r="AA461" s="85" t="s">
        <v>19</v>
      </c>
      <c r="AB461" s="93" t="s">
        <v>14</v>
      </c>
      <c r="AC461" s="93">
        <v>130</v>
      </c>
      <c r="AI461" s="146"/>
      <c r="AK461" s="88">
        <f t="shared" si="30"/>
        <v>0</v>
      </c>
      <c r="AO461" s="91" t="s">
        <v>200</v>
      </c>
    </row>
    <row r="462" spans="1:41">
      <c r="A462" s="85">
        <v>461</v>
      </c>
      <c r="C462" s="85" t="s">
        <v>1777</v>
      </c>
      <c r="D462" s="92" t="s">
        <v>227</v>
      </c>
      <c r="E462" s="85" t="s">
        <v>2481</v>
      </c>
      <c r="F462" s="85" t="s">
        <v>2727</v>
      </c>
      <c r="G462" s="85" t="s">
        <v>2</v>
      </c>
      <c r="H462" s="85" t="s">
        <v>5390</v>
      </c>
      <c r="I462" s="85">
        <v>2017</v>
      </c>
      <c r="L462" s="92" t="s">
        <v>365</v>
      </c>
      <c r="M462" s="92"/>
      <c r="N462" s="162" t="s">
        <v>3637</v>
      </c>
      <c r="O462" s="92" t="s">
        <v>3830</v>
      </c>
      <c r="P462" s="92" t="s">
        <v>3837</v>
      </c>
      <c r="Q462" s="162"/>
      <c r="R462" s="159" t="s">
        <v>3936</v>
      </c>
      <c r="S462" s="70"/>
      <c r="T462" s="162" t="s">
        <v>679</v>
      </c>
      <c r="U462" s="86" t="s">
        <v>1684</v>
      </c>
      <c r="V462" s="79" t="s">
        <v>1623</v>
      </c>
      <c r="W462" s="79" t="s">
        <v>1228</v>
      </c>
      <c r="X462" s="89" t="s">
        <v>1702</v>
      </c>
      <c r="Y462" s="90" t="s">
        <v>774</v>
      </c>
      <c r="Z462" s="90" t="s">
        <v>790</v>
      </c>
      <c r="AA462" s="85" t="s">
        <v>19</v>
      </c>
      <c r="AB462" s="93" t="s">
        <v>14</v>
      </c>
      <c r="AC462" s="93">
        <v>130</v>
      </c>
      <c r="AI462" s="146"/>
      <c r="AK462" s="88">
        <f t="shared" si="30"/>
        <v>0</v>
      </c>
      <c r="AO462" s="91" t="s">
        <v>200</v>
      </c>
    </row>
    <row r="463" spans="1:41">
      <c r="A463" s="85">
        <v>462</v>
      </c>
      <c r="C463" s="85" t="s">
        <v>1777</v>
      </c>
      <c r="D463" s="92" t="s">
        <v>228</v>
      </c>
      <c r="E463" s="85" t="s">
        <v>2481</v>
      </c>
      <c r="F463" s="85" t="s">
        <v>2728</v>
      </c>
      <c r="G463" s="85" t="s">
        <v>2</v>
      </c>
      <c r="H463" s="85" t="s">
        <v>5390</v>
      </c>
      <c r="I463" s="85">
        <v>2017</v>
      </c>
      <c r="L463" s="92" t="s">
        <v>365</v>
      </c>
      <c r="M463" s="92"/>
      <c r="N463" s="162" t="s">
        <v>3637</v>
      </c>
      <c r="O463" s="92" t="s">
        <v>3830</v>
      </c>
      <c r="P463" s="92" t="s">
        <v>3837</v>
      </c>
      <c r="Q463" s="162"/>
      <c r="R463" s="159" t="s">
        <v>3936</v>
      </c>
      <c r="S463" s="70"/>
      <c r="T463" s="162" t="s">
        <v>679</v>
      </c>
      <c r="U463" s="85" t="s">
        <v>1684</v>
      </c>
      <c r="V463" s="79" t="s">
        <v>1624</v>
      </c>
      <c r="W463" s="79" t="s">
        <v>1229</v>
      </c>
      <c r="X463" s="89" t="s">
        <v>1702</v>
      </c>
      <c r="Y463" s="90" t="s">
        <v>774</v>
      </c>
      <c r="Z463" s="90" t="s">
        <v>790</v>
      </c>
      <c r="AA463" s="85" t="s">
        <v>19</v>
      </c>
      <c r="AB463" s="93" t="s">
        <v>14</v>
      </c>
      <c r="AC463" s="93">
        <v>130</v>
      </c>
      <c r="AI463" s="146"/>
      <c r="AK463" s="88">
        <f t="shared" ref="AK463:AK525" si="31">SUM(AL463:AN463)</f>
        <v>0</v>
      </c>
      <c r="AO463" s="91" t="s">
        <v>200</v>
      </c>
    </row>
    <row r="464" spans="1:41">
      <c r="A464" s="85">
        <v>463</v>
      </c>
      <c r="C464" s="85" t="s">
        <v>1777</v>
      </c>
      <c r="D464" s="92" t="s">
        <v>1965</v>
      </c>
      <c r="E464" s="85" t="s">
        <v>2486</v>
      </c>
      <c r="F464" s="85" t="s">
        <v>2729</v>
      </c>
      <c r="G464" s="85" t="s">
        <v>2</v>
      </c>
      <c r="H464" s="85" t="s">
        <v>220</v>
      </c>
      <c r="I464" s="85">
        <v>2016</v>
      </c>
      <c r="L464" s="92" t="s">
        <v>1909</v>
      </c>
      <c r="M464" s="92"/>
      <c r="N464" s="162" t="s">
        <v>3816</v>
      </c>
      <c r="O464" s="92" t="s">
        <v>3830</v>
      </c>
      <c r="P464" s="92" t="s">
        <v>3837</v>
      </c>
      <c r="Q464" s="162"/>
      <c r="R464" s="159" t="s">
        <v>4017</v>
      </c>
      <c r="S464" s="70"/>
      <c r="T464" s="162" t="s">
        <v>230</v>
      </c>
      <c r="U464" s="85" t="s">
        <v>1684</v>
      </c>
      <c r="V464" s="79" t="s">
        <v>1647</v>
      </c>
      <c r="W464" s="79" t="s">
        <v>1253</v>
      </c>
      <c r="X464" s="89" t="s">
        <v>1702</v>
      </c>
      <c r="Y464" s="168" t="s">
        <v>3545</v>
      </c>
      <c r="Z464" s="168" t="s">
        <v>4337</v>
      </c>
      <c r="AA464" s="85" t="s">
        <v>19</v>
      </c>
      <c r="AB464" s="93" t="s">
        <v>14</v>
      </c>
      <c r="AC464" s="93">
        <v>200</v>
      </c>
      <c r="AI464" s="146"/>
      <c r="AK464" s="54">
        <f t="shared" si="31"/>
        <v>0</v>
      </c>
      <c r="AL464" s="54"/>
      <c r="AM464" s="54"/>
      <c r="AN464" s="54"/>
      <c r="AO464" s="91" t="s">
        <v>200</v>
      </c>
    </row>
    <row r="465" spans="1:41">
      <c r="A465" s="85">
        <v>464</v>
      </c>
      <c r="C465" s="85" t="s">
        <v>1777</v>
      </c>
      <c r="D465" s="92" t="s">
        <v>229</v>
      </c>
      <c r="E465" s="85" t="s">
        <v>2486</v>
      </c>
      <c r="F465" s="85" t="s">
        <v>2730</v>
      </c>
      <c r="G465" s="85" t="s">
        <v>2</v>
      </c>
      <c r="H465" s="85" t="s">
        <v>220</v>
      </c>
      <c r="I465" s="85">
        <v>2016</v>
      </c>
      <c r="L465" s="92" t="s">
        <v>5</v>
      </c>
      <c r="M465" s="92"/>
      <c r="N465" s="162" t="s">
        <v>3816</v>
      </c>
      <c r="O465" s="92" t="s">
        <v>3830</v>
      </c>
      <c r="P465" s="92" t="s">
        <v>3837</v>
      </c>
      <c r="Q465" s="162"/>
      <c r="R465" s="159" t="s">
        <v>4017</v>
      </c>
      <c r="S465" s="70"/>
      <c r="T465" s="162" t="s">
        <v>230</v>
      </c>
      <c r="U465" s="85" t="s">
        <v>1684</v>
      </c>
      <c r="V465" s="79" t="s">
        <v>1625</v>
      </c>
      <c r="W465" s="79" t="s">
        <v>1230</v>
      </c>
      <c r="X465" s="89" t="s">
        <v>1702</v>
      </c>
      <c r="Y465" s="90" t="s">
        <v>217</v>
      </c>
      <c r="Z465" s="90" t="s">
        <v>219</v>
      </c>
      <c r="AA465" s="85" t="s">
        <v>19</v>
      </c>
      <c r="AB465" s="93" t="s">
        <v>17</v>
      </c>
      <c r="AC465" s="93">
        <v>200</v>
      </c>
      <c r="AD465" s="145" t="s">
        <v>1679</v>
      </c>
      <c r="AF465" s="145">
        <v>1</v>
      </c>
      <c r="AH465" s="145">
        <v>1</v>
      </c>
      <c r="AI465" s="146" t="s">
        <v>1681</v>
      </c>
      <c r="AK465" s="54">
        <f t="shared" si="31"/>
        <v>72581</v>
      </c>
      <c r="AL465" s="54"/>
      <c r="AM465" s="54"/>
      <c r="AN465" s="54">
        <v>72581</v>
      </c>
      <c r="AO465" s="91" t="s">
        <v>200</v>
      </c>
    </row>
    <row r="466" spans="1:41">
      <c r="A466" s="85">
        <v>465</v>
      </c>
      <c r="C466" s="85" t="s">
        <v>1777</v>
      </c>
      <c r="D466" s="92" t="s">
        <v>231</v>
      </c>
      <c r="E466" s="85" t="s">
        <v>2486</v>
      </c>
      <c r="F466" s="85" t="s">
        <v>2731</v>
      </c>
      <c r="G466" s="85" t="s">
        <v>2</v>
      </c>
      <c r="H466" s="85" t="s">
        <v>220</v>
      </c>
      <c r="I466" s="85">
        <v>2016</v>
      </c>
      <c r="L466" s="92" t="s">
        <v>5</v>
      </c>
      <c r="M466" s="92"/>
      <c r="N466" s="162" t="s">
        <v>3816</v>
      </c>
      <c r="O466" s="92" t="s">
        <v>3830</v>
      </c>
      <c r="P466" s="92" t="s">
        <v>3837</v>
      </c>
      <c r="Q466" s="162"/>
      <c r="R466" s="159" t="s">
        <v>4017</v>
      </c>
      <c r="S466" s="70"/>
      <c r="T466" s="162" t="s">
        <v>230</v>
      </c>
      <c r="U466" s="85" t="s">
        <v>1684</v>
      </c>
      <c r="V466" s="79" t="s">
        <v>1626</v>
      </c>
      <c r="W466" s="79" t="s">
        <v>1231</v>
      </c>
      <c r="X466" s="89" t="s">
        <v>1702</v>
      </c>
      <c r="Y466" s="90" t="s">
        <v>769</v>
      </c>
      <c r="Z466" s="90" t="s">
        <v>219</v>
      </c>
      <c r="AA466" s="85" t="s">
        <v>19</v>
      </c>
      <c r="AB466" s="93" t="s">
        <v>14</v>
      </c>
      <c r="AC466" s="93">
        <v>300</v>
      </c>
      <c r="AI466" s="146"/>
      <c r="AK466" s="54">
        <f t="shared" si="31"/>
        <v>0</v>
      </c>
      <c r="AL466" s="54"/>
      <c r="AM466" s="54"/>
      <c r="AN466" s="54"/>
      <c r="AO466" s="91" t="s">
        <v>200</v>
      </c>
    </row>
    <row r="467" spans="1:41">
      <c r="A467" s="85">
        <v>466</v>
      </c>
      <c r="C467" s="85" t="s">
        <v>1777</v>
      </c>
      <c r="D467" s="92" t="s">
        <v>3417</v>
      </c>
      <c r="E467" s="85" t="s">
        <v>2486</v>
      </c>
      <c r="F467" s="85" t="s">
        <v>2732</v>
      </c>
      <c r="G467" s="85" t="s">
        <v>2</v>
      </c>
      <c r="H467" s="85" t="s">
        <v>220</v>
      </c>
      <c r="I467" s="85">
        <v>2016</v>
      </c>
      <c r="L467" s="92" t="s">
        <v>5</v>
      </c>
      <c r="M467" s="92"/>
      <c r="N467" s="162" t="s">
        <v>3816</v>
      </c>
      <c r="O467" s="92" t="s">
        <v>3830</v>
      </c>
      <c r="P467" s="92" t="s">
        <v>3837</v>
      </c>
      <c r="Q467" s="162"/>
      <c r="R467" s="159" t="s">
        <v>4017</v>
      </c>
      <c r="S467" s="70"/>
      <c r="T467" s="162" t="s">
        <v>230</v>
      </c>
      <c r="U467" s="85" t="s">
        <v>1684</v>
      </c>
      <c r="V467" s="79" t="s">
        <v>1627</v>
      </c>
      <c r="W467" s="79" t="s">
        <v>1232</v>
      </c>
      <c r="X467" s="89" t="s">
        <v>1702</v>
      </c>
      <c r="Y467" s="90" t="s">
        <v>769</v>
      </c>
      <c r="Z467" s="90" t="s">
        <v>219</v>
      </c>
      <c r="AA467" s="85" t="s">
        <v>19</v>
      </c>
      <c r="AB467" s="93" t="s">
        <v>14</v>
      </c>
      <c r="AC467" s="93">
        <v>300</v>
      </c>
      <c r="AI467" s="146"/>
      <c r="AK467" s="54">
        <f t="shared" si="31"/>
        <v>0</v>
      </c>
      <c r="AL467" s="54"/>
      <c r="AM467" s="54"/>
      <c r="AN467" s="54"/>
      <c r="AO467" s="91" t="s">
        <v>200</v>
      </c>
    </row>
    <row r="468" spans="1:41">
      <c r="A468" s="85">
        <v>467</v>
      </c>
      <c r="C468" s="85" t="s">
        <v>1777</v>
      </c>
      <c r="D468" s="92" t="s">
        <v>233</v>
      </c>
      <c r="E468" s="85" t="s">
        <v>2486</v>
      </c>
      <c r="F468" s="85" t="s">
        <v>2733</v>
      </c>
      <c r="G468" s="85" t="s">
        <v>2</v>
      </c>
      <c r="H468" s="85" t="s">
        <v>220</v>
      </c>
      <c r="I468" s="85">
        <v>2016</v>
      </c>
      <c r="L468" s="92" t="s">
        <v>5</v>
      </c>
      <c r="M468" s="92"/>
      <c r="N468" s="162" t="s">
        <v>3816</v>
      </c>
      <c r="O468" s="92" t="s">
        <v>3830</v>
      </c>
      <c r="P468" s="92" t="s">
        <v>3837</v>
      </c>
      <c r="Q468" s="162"/>
      <c r="R468" s="159" t="s">
        <v>4017</v>
      </c>
      <c r="S468" s="70"/>
      <c r="T468" s="162" t="s">
        <v>727</v>
      </c>
      <c r="U468" s="85" t="s">
        <v>1684</v>
      </c>
      <c r="V468" s="79" t="s">
        <v>844</v>
      </c>
      <c r="W468" s="79" t="s">
        <v>1233</v>
      </c>
      <c r="X468" s="89" t="s">
        <v>1702</v>
      </c>
      <c r="Y468" s="90" t="s">
        <v>769</v>
      </c>
      <c r="Z468" s="90" t="s">
        <v>219</v>
      </c>
      <c r="AA468" s="85" t="s">
        <v>19</v>
      </c>
      <c r="AB468" s="93" t="s">
        <v>14</v>
      </c>
      <c r="AC468" s="93">
        <v>300</v>
      </c>
      <c r="AI468" s="146"/>
      <c r="AK468" s="54">
        <f t="shared" si="31"/>
        <v>0</v>
      </c>
      <c r="AL468" s="54"/>
      <c r="AM468" s="54"/>
      <c r="AN468" s="54"/>
      <c r="AO468" s="91" t="s">
        <v>200</v>
      </c>
    </row>
    <row r="469" spans="1:41">
      <c r="A469" s="85">
        <v>468</v>
      </c>
      <c r="C469" s="85" t="s">
        <v>1777</v>
      </c>
      <c r="D469" s="92" t="s">
        <v>234</v>
      </c>
      <c r="E469" s="85" t="s">
        <v>2486</v>
      </c>
      <c r="F469" s="85" t="s">
        <v>2734</v>
      </c>
      <c r="G469" s="85" t="s">
        <v>2</v>
      </c>
      <c r="H469" s="85" t="s">
        <v>220</v>
      </c>
      <c r="I469" s="85">
        <v>2016</v>
      </c>
      <c r="L469" s="92" t="s">
        <v>5</v>
      </c>
      <c r="M469" s="92"/>
      <c r="N469" s="162" t="s">
        <v>3816</v>
      </c>
      <c r="O469" s="92" t="s">
        <v>3830</v>
      </c>
      <c r="P469" s="92" t="s">
        <v>3837</v>
      </c>
      <c r="Q469" s="162"/>
      <c r="R469" s="159" t="s">
        <v>4017</v>
      </c>
      <c r="S469" s="70"/>
      <c r="T469" s="162" t="s">
        <v>727</v>
      </c>
      <c r="U469" s="85" t="s">
        <v>1684</v>
      </c>
      <c r="V469" s="79" t="s">
        <v>1628</v>
      </c>
      <c r="W469" s="79" t="s">
        <v>1234</v>
      </c>
      <c r="X469" s="89" t="s">
        <v>1702</v>
      </c>
      <c r="Y469" s="90" t="s">
        <v>769</v>
      </c>
      <c r="Z469" s="90" t="s">
        <v>219</v>
      </c>
      <c r="AA469" s="85" t="s">
        <v>19</v>
      </c>
      <c r="AB469" s="93" t="s">
        <v>14</v>
      </c>
      <c r="AC469" s="93">
        <v>300</v>
      </c>
      <c r="AI469" s="146"/>
      <c r="AK469" s="54">
        <f t="shared" si="31"/>
        <v>0</v>
      </c>
      <c r="AL469" s="54"/>
      <c r="AM469" s="54"/>
      <c r="AN469" s="54"/>
      <c r="AO469" s="91" t="s">
        <v>200</v>
      </c>
    </row>
    <row r="470" spans="1:41">
      <c r="A470" s="85">
        <v>469</v>
      </c>
      <c r="C470" s="85" t="s">
        <v>1777</v>
      </c>
      <c r="D470" s="92" t="s">
        <v>1964</v>
      </c>
      <c r="E470" s="85" t="s">
        <v>2488</v>
      </c>
      <c r="F470" s="85" t="s">
        <v>2735</v>
      </c>
      <c r="G470" s="85" t="s">
        <v>2</v>
      </c>
      <c r="H470" s="85" t="s">
        <v>220</v>
      </c>
      <c r="I470" s="85">
        <v>2016</v>
      </c>
      <c r="L470" s="92" t="s">
        <v>1909</v>
      </c>
      <c r="M470" s="92"/>
      <c r="N470" s="162" t="s">
        <v>3817</v>
      </c>
      <c r="O470" s="92" t="s">
        <v>3830</v>
      </c>
      <c r="P470" s="92" t="s">
        <v>3837</v>
      </c>
      <c r="Q470" s="162"/>
      <c r="R470" s="159" t="s">
        <v>4018</v>
      </c>
      <c r="S470" s="70"/>
      <c r="T470" s="162" t="s">
        <v>236</v>
      </c>
      <c r="U470" s="85" t="s">
        <v>1684</v>
      </c>
      <c r="V470" s="79" t="s">
        <v>1646</v>
      </c>
      <c r="W470" s="79" t="s">
        <v>1252</v>
      </c>
      <c r="X470" s="89" t="s">
        <v>1702</v>
      </c>
      <c r="Y470" s="168" t="s">
        <v>3545</v>
      </c>
      <c r="Z470" s="168" t="s">
        <v>4337</v>
      </c>
      <c r="AA470" s="85" t="s">
        <v>19</v>
      </c>
      <c r="AB470" s="93" t="s">
        <v>14</v>
      </c>
      <c r="AC470" s="93">
        <v>200</v>
      </c>
      <c r="AI470" s="146"/>
      <c r="AK470" s="54">
        <f t="shared" si="31"/>
        <v>0</v>
      </c>
      <c r="AL470" s="54"/>
      <c r="AM470" s="54"/>
      <c r="AN470" s="54"/>
      <c r="AO470" s="91" t="s">
        <v>200</v>
      </c>
    </row>
    <row r="471" spans="1:41">
      <c r="A471" s="85">
        <v>470</v>
      </c>
      <c r="C471" s="85" t="s">
        <v>1777</v>
      </c>
      <c r="D471" s="92" t="s">
        <v>235</v>
      </c>
      <c r="E471" s="85" t="s">
        <v>2488</v>
      </c>
      <c r="F471" s="85" t="s">
        <v>2736</v>
      </c>
      <c r="G471" s="85" t="s">
        <v>2</v>
      </c>
      <c r="H471" s="85" t="s">
        <v>220</v>
      </c>
      <c r="I471" s="85">
        <v>2016</v>
      </c>
      <c r="L471" s="92" t="s">
        <v>5</v>
      </c>
      <c r="M471" s="92"/>
      <c r="N471" s="162" t="s">
        <v>3817</v>
      </c>
      <c r="O471" s="92" t="s">
        <v>3830</v>
      </c>
      <c r="P471" s="92" t="s">
        <v>3837</v>
      </c>
      <c r="Q471" s="162"/>
      <c r="R471" s="159" t="s">
        <v>4018</v>
      </c>
      <c r="S471" s="70"/>
      <c r="T471" s="162" t="s">
        <v>236</v>
      </c>
      <c r="U471" s="85" t="s">
        <v>1684</v>
      </c>
      <c r="V471" s="79" t="s">
        <v>1629</v>
      </c>
      <c r="W471" s="79" t="s">
        <v>1235</v>
      </c>
      <c r="X471" s="89" t="s">
        <v>1702</v>
      </c>
      <c r="Y471" s="90" t="s">
        <v>775</v>
      </c>
      <c r="Z471" s="90" t="s">
        <v>219</v>
      </c>
      <c r="AA471" s="85" t="s">
        <v>19</v>
      </c>
      <c r="AB471" s="93" t="s">
        <v>17</v>
      </c>
      <c r="AC471" s="93">
        <v>200</v>
      </c>
      <c r="AD471" s="145" t="s">
        <v>1679</v>
      </c>
      <c r="AF471" s="145">
        <v>1</v>
      </c>
      <c r="AH471" s="145">
        <v>1</v>
      </c>
      <c r="AI471" s="146" t="s">
        <v>1681</v>
      </c>
      <c r="AK471" s="54">
        <f t="shared" si="31"/>
        <v>0</v>
      </c>
      <c r="AL471" s="54"/>
      <c r="AM471" s="54"/>
      <c r="AN471" s="54"/>
      <c r="AO471" s="91" t="s">
        <v>200</v>
      </c>
    </row>
    <row r="472" spans="1:41">
      <c r="A472" s="85">
        <v>471</v>
      </c>
      <c r="C472" s="85" t="s">
        <v>1777</v>
      </c>
      <c r="D472" s="92" t="s">
        <v>237</v>
      </c>
      <c r="E472" s="85" t="s">
        <v>2488</v>
      </c>
      <c r="F472" s="85" t="s">
        <v>2737</v>
      </c>
      <c r="G472" s="85" t="s">
        <v>2</v>
      </c>
      <c r="H472" s="85" t="s">
        <v>220</v>
      </c>
      <c r="I472" s="85">
        <v>2016</v>
      </c>
      <c r="L472" s="92" t="s">
        <v>5</v>
      </c>
      <c r="M472" s="92"/>
      <c r="N472" s="162" t="s">
        <v>3817</v>
      </c>
      <c r="O472" s="92" t="s">
        <v>3830</v>
      </c>
      <c r="P472" s="92" t="s">
        <v>3837</v>
      </c>
      <c r="Q472" s="162"/>
      <c r="R472" s="159" t="s">
        <v>4018</v>
      </c>
      <c r="S472" s="70"/>
      <c r="T472" s="162" t="s">
        <v>236</v>
      </c>
      <c r="U472" s="85" t="s">
        <v>1684</v>
      </c>
      <c r="V472" s="79" t="s">
        <v>1630</v>
      </c>
      <c r="W472" s="79" t="s">
        <v>1236</v>
      </c>
      <c r="X472" s="89" t="s">
        <v>1702</v>
      </c>
      <c r="Y472" s="90" t="s">
        <v>769</v>
      </c>
      <c r="Z472" s="90" t="s">
        <v>219</v>
      </c>
      <c r="AA472" s="85" t="s">
        <v>19</v>
      </c>
      <c r="AB472" s="93" t="s">
        <v>14</v>
      </c>
      <c r="AC472" s="93">
        <v>300</v>
      </c>
      <c r="AI472" s="146"/>
      <c r="AK472" s="54">
        <f t="shared" si="31"/>
        <v>0</v>
      </c>
      <c r="AL472" s="54"/>
      <c r="AM472" s="54"/>
      <c r="AN472" s="54"/>
      <c r="AO472" s="91" t="s">
        <v>200</v>
      </c>
    </row>
    <row r="473" spans="1:41">
      <c r="A473" s="85">
        <v>472</v>
      </c>
      <c r="C473" s="85" t="s">
        <v>1777</v>
      </c>
      <c r="D473" s="92" t="s">
        <v>1961</v>
      </c>
      <c r="E473" s="85" t="s">
        <v>2488</v>
      </c>
      <c r="F473" s="85" t="s">
        <v>2737</v>
      </c>
      <c r="G473" s="85" t="s">
        <v>2</v>
      </c>
      <c r="H473" s="85" t="s">
        <v>220</v>
      </c>
      <c r="I473" s="85">
        <v>2016</v>
      </c>
      <c r="L473" s="92" t="s">
        <v>5</v>
      </c>
      <c r="M473" s="92"/>
      <c r="N473" s="162" t="s">
        <v>3817</v>
      </c>
      <c r="O473" s="92" t="s">
        <v>3830</v>
      </c>
      <c r="P473" s="92" t="s">
        <v>3837</v>
      </c>
      <c r="Q473" s="162"/>
      <c r="R473" s="159" t="s">
        <v>4018</v>
      </c>
      <c r="S473" s="70"/>
      <c r="T473" s="162" t="s">
        <v>236</v>
      </c>
      <c r="U473" s="85" t="s">
        <v>1684</v>
      </c>
      <c r="V473" s="79" t="s">
        <v>1631</v>
      </c>
      <c r="W473" s="79" t="s">
        <v>1237</v>
      </c>
      <c r="X473" s="89" t="s">
        <v>1702</v>
      </c>
      <c r="Y473" s="90" t="s">
        <v>769</v>
      </c>
      <c r="Z473" s="90" t="s">
        <v>219</v>
      </c>
      <c r="AA473" s="85" t="s">
        <v>19</v>
      </c>
      <c r="AB473" s="93" t="s">
        <v>14</v>
      </c>
      <c r="AC473" s="93">
        <v>300</v>
      </c>
      <c r="AI473" s="146"/>
      <c r="AK473" s="54">
        <f t="shared" si="31"/>
        <v>0</v>
      </c>
      <c r="AL473" s="54"/>
      <c r="AM473" s="54"/>
      <c r="AN473" s="54"/>
      <c r="AO473" s="91" t="s">
        <v>200</v>
      </c>
    </row>
    <row r="474" spans="1:41">
      <c r="A474" s="85">
        <v>473</v>
      </c>
      <c r="C474" s="85" t="s">
        <v>1777</v>
      </c>
      <c r="D474" s="92" t="s">
        <v>1967</v>
      </c>
      <c r="E474" s="85" t="s">
        <v>2491</v>
      </c>
      <c r="F474" s="85" t="s">
        <v>2738</v>
      </c>
      <c r="G474" s="85" t="s">
        <v>2</v>
      </c>
      <c r="H474" s="85" t="s">
        <v>220</v>
      </c>
      <c r="I474" s="85">
        <v>2016</v>
      </c>
      <c r="L474" s="92" t="s">
        <v>1909</v>
      </c>
      <c r="M474" s="92"/>
      <c r="N474" s="162" t="s">
        <v>239</v>
      </c>
      <c r="O474" s="92" t="s">
        <v>3830</v>
      </c>
      <c r="P474" s="92" t="s">
        <v>3838</v>
      </c>
      <c r="Q474" s="162"/>
      <c r="R474" s="159" t="s">
        <v>3937</v>
      </c>
      <c r="S474" s="70"/>
      <c r="T474" s="162" t="s">
        <v>239</v>
      </c>
      <c r="U474" s="85" t="s">
        <v>1684</v>
      </c>
      <c r="V474" s="79" t="s">
        <v>1649</v>
      </c>
      <c r="W474" s="79" t="s">
        <v>1255</v>
      </c>
      <c r="X474" s="89" t="s">
        <v>1702</v>
      </c>
      <c r="Y474" s="168" t="s">
        <v>3545</v>
      </c>
      <c r="Z474" s="168" t="s">
        <v>4337</v>
      </c>
      <c r="AA474" s="85" t="s">
        <v>19</v>
      </c>
      <c r="AB474" s="93" t="s">
        <v>14</v>
      </c>
      <c r="AC474" s="93">
        <v>200</v>
      </c>
      <c r="AI474" s="146"/>
      <c r="AK474" s="54">
        <f t="shared" si="31"/>
        <v>0</v>
      </c>
      <c r="AL474" s="54"/>
      <c r="AM474" s="54"/>
      <c r="AN474" s="54"/>
      <c r="AO474" s="91" t="s">
        <v>200</v>
      </c>
    </row>
    <row r="475" spans="1:41">
      <c r="A475" s="85">
        <v>474</v>
      </c>
      <c r="C475" s="85" t="s">
        <v>1777</v>
      </c>
      <c r="D475" s="92" t="s">
        <v>238</v>
      </c>
      <c r="E475" s="85" t="s">
        <v>2491</v>
      </c>
      <c r="F475" s="85" t="s">
        <v>2739</v>
      </c>
      <c r="G475" s="85" t="s">
        <v>2</v>
      </c>
      <c r="H475" s="85" t="s">
        <v>220</v>
      </c>
      <c r="I475" s="85">
        <v>2016</v>
      </c>
      <c r="L475" s="92" t="s">
        <v>5</v>
      </c>
      <c r="M475" s="92"/>
      <c r="N475" s="162" t="s">
        <v>239</v>
      </c>
      <c r="O475" s="92" t="s">
        <v>3830</v>
      </c>
      <c r="P475" s="92" t="s">
        <v>3838</v>
      </c>
      <c r="Q475" s="162"/>
      <c r="R475" s="159" t="s">
        <v>3937</v>
      </c>
      <c r="S475" s="70"/>
      <c r="T475" s="162" t="s">
        <v>239</v>
      </c>
      <c r="U475" s="85" t="s">
        <v>1684</v>
      </c>
      <c r="V475" s="79" t="s">
        <v>1632</v>
      </c>
      <c r="W475" s="79" t="s">
        <v>1238</v>
      </c>
      <c r="X475" s="89" t="s">
        <v>1702</v>
      </c>
      <c r="Y475" s="90" t="s">
        <v>775</v>
      </c>
      <c r="Z475" s="90" t="s">
        <v>219</v>
      </c>
      <c r="AA475" s="85" t="s">
        <v>19</v>
      </c>
      <c r="AB475" s="93" t="s">
        <v>17</v>
      </c>
      <c r="AC475" s="93">
        <v>200</v>
      </c>
      <c r="AD475" s="145" t="s">
        <v>1679</v>
      </c>
      <c r="AF475" s="145">
        <v>1</v>
      </c>
      <c r="AH475" s="145">
        <v>1</v>
      </c>
      <c r="AI475" s="146" t="s">
        <v>1681</v>
      </c>
      <c r="AK475" s="54">
        <f t="shared" si="31"/>
        <v>0</v>
      </c>
      <c r="AL475" s="54"/>
      <c r="AM475" s="54"/>
      <c r="AN475" s="54"/>
      <c r="AO475" s="91" t="s">
        <v>200</v>
      </c>
    </row>
    <row r="476" spans="1:41">
      <c r="A476" s="85">
        <v>475</v>
      </c>
      <c r="C476" s="85" t="s">
        <v>1777</v>
      </c>
      <c r="D476" s="92" t="s">
        <v>1962</v>
      </c>
      <c r="E476" s="85" t="s">
        <v>2491</v>
      </c>
      <c r="F476" s="85" t="s">
        <v>2740</v>
      </c>
      <c r="G476" s="85" t="s">
        <v>2</v>
      </c>
      <c r="H476" s="85" t="s">
        <v>220</v>
      </c>
      <c r="I476" s="85">
        <v>2016</v>
      </c>
      <c r="L476" s="92" t="s">
        <v>5</v>
      </c>
      <c r="M476" s="92"/>
      <c r="N476" s="162" t="s">
        <v>239</v>
      </c>
      <c r="O476" s="92" t="s">
        <v>3830</v>
      </c>
      <c r="P476" s="92" t="s">
        <v>3838</v>
      </c>
      <c r="Q476" s="162"/>
      <c r="R476" s="159" t="s">
        <v>3937</v>
      </c>
      <c r="S476" s="70"/>
      <c r="T476" s="162" t="s">
        <v>239</v>
      </c>
      <c r="U476" s="85" t="s">
        <v>1684</v>
      </c>
      <c r="V476" s="79" t="s">
        <v>1633</v>
      </c>
      <c r="W476" s="79" t="s">
        <v>1239</v>
      </c>
      <c r="X476" s="89" t="s">
        <v>1702</v>
      </c>
      <c r="Y476" s="90" t="s">
        <v>769</v>
      </c>
      <c r="Z476" s="90" t="s">
        <v>219</v>
      </c>
      <c r="AA476" s="85" t="s">
        <v>19</v>
      </c>
      <c r="AB476" s="93" t="s">
        <v>14</v>
      </c>
      <c r="AC476" s="93">
        <v>300</v>
      </c>
      <c r="AI476" s="146"/>
      <c r="AK476" s="54">
        <f t="shared" si="31"/>
        <v>0</v>
      </c>
      <c r="AL476" s="54"/>
      <c r="AM476" s="54"/>
      <c r="AN476" s="54"/>
      <c r="AO476" s="91" t="s">
        <v>200</v>
      </c>
    </row>
    <row r="477" spans="1:41">
      <c r="A477" s="85">
        <v>476</v>
      </c>
      <c r="C477" s="85" t="s">
        <v>1777</v>
      </c>
      <c r="D477" s="92" t="s">
        <v>240</v>
      </c>
      <c r="E477" s="85" t="s">
        <v>2491</v>
      </c>
      <c r="F477" s="85" t="s">
        <v>2741</v>
      </c>
      <c r="G477" s="85" t="s">
        <v>2</v>
      </c>
      <c r="H477" s="85" t="s">
        <v>220</v>
      </c>
      <c r="I477" s="85">
        <v>2016</v>
      </c>
      <c r="L477" s="92" t="s">
        <v>5</v>
      </c>
      <c r="M477" s="92"/>
      <c r="N477" s="162" t="s">
        <v>239</v>
      </c>
      <c r="O477" s="92" t="s">
        <v>3830</v>
      </c>
      <c r="P477" s="92" t="s">
        <v>3838</v>
      </c>
      <c r="Q477" s="162"/>
      <c r="R477" s="159" t="s">
        <v>3937</v>
      </c>
      <c r="S477" s="70"/>
      <c r="T477" s="162" t="s">
        <v>239</v>
      </c>
      <c r="U477" s="85" t="s">
        <v>1684</v>
      </c>
      <c r="V477" s="79" t="s">
        <v>1634</v>
      </c>
      <c r="W477" s="79" t="s">
        <v>1240</v>
      </c>
      <c r="X477" s="89" t="s">
        <v>1702</v>
      </c>
      <c r="Y477" s="90" t="s">
        <v>769</v>
      </c>
      <c r="Z477" s="90" t="s">
        <v>219</v>
      </c>
      <c r="AA477" s="85" t="s">
        <v>19</v>
      </c>
      <c r="AB477" s="93" t="s">
        <v>14</v>
      </c>
      <c r="AC477" s="93">
        <v>300</v>
      </c>
      <c r="AI477" s="146"/>
      <c r="AK477" s="54">
        <f t="shared" si="31"/>
        <v>0</v>
      </c>
      <c r="AL477" s="54"/>
      <c r="AM477" s="54"/>
      <c r="AN477" s="54"/>
      <c r="AO477" s="91" t="s">
        <v>200</v>
      </c>
    </row>
    <row r="478" spans="1:41">
      <c r="A478" s="85">
        <v>477</v>
      </c>
      <c r="C478" s="85" t="s">
        <v>1777</v>
      </c>
      <c r="D478" s="92" t="s">
        <v>1966</v>
      </c>
      <c r="E478" s="85" t="s">
        <v>2546</v>
      </c>
      <c r="F478" s="85" t="s">
        <v>2742</v>
      </c>
      <c r="G478" s="85" t="s">
        <v>2</v>
      </c>
      <c r="H478" s="85" t="s">
        <v>220</v>
      </c>
      <c r="I478" s="85">
        <v>2016</v>
      </c>
      <c r="L478" s="92" t="s">
        <v>1909</v>
      </c>
      <c r="M478" s="92"/>
      <c r="N478" s="162" t="s">
        <v>239</v>
      </c>
      <c r="O478" s="92" t="s">
        <v>3830</v>
      </c>
      <c r="P478" s="92" t="s">
        <v>3838</v>
      </c>
      <c r="Q478" s="162"/>
      <c r="R478" s="159" t="s">
        <v>3937</v>
      </c>
      <c r="S478" s="70"/>
      <c r="T478" s="162" t="s">
        <v>239</v>
      </c>
      <c r="U478" s="85" t="s">
        <v>1684</v>
      </c>
      <c r="V478" s="79" t="s">
        <v>1648</v>
      </c>
      <c r="W478" s="79" t="s">
        <v>1254</v>
      </c>
      <c r="X478" s="89" t="s">
        <v>1702</v>
      </c>
      <c r="Y478" s="168" t="s">
        <v>3545</v>
      </c>
      <c r="Z478" s="168" t="s">
        <v>4337</v>
      </c>
      <c r="AA478" s="85" t="s">
        <v>19</v>
      </c>
      <c r="AB478" s="93" t="s">
        <v>14</v>
      </c>
      <c r="AC478" s="93">
        <v>200</v>
      </c>
      <c r="AI478" s="146"/>
      <c r="AK478" s="54">
        <f t="shared" si="31"/>
        <v>0</v>
      </c>
      <c r="AL478" s="54"/>
      <c r="AM478" s="54"/>
      <c r="AN478" s="54"/>
      <c r="AO478" s="91" t="s">
        <v>200</v>
      </c>
    </row>
    <row r="479" spans="1:41">
      <c r="A479" s="85">
        <v>478</v>
      </c>
      <c r="C479" s="85" t="s">
        <v>1777</v>
      </c>
      <c r="D479" s="92" t="s">
        <v>241</v>
      </c>
      <c r="E479" s="85" t="s">
        <v>2546</v>
      </c>
      <c r="F479" s="85" t="s">
        <v>2743</v>
      </c>
      <c r="G479" s="85" t="s">
        <v>2</v>
      </c>
      <c r="H479" s="85" t="s">
        <v>220</v>
      </c>
      <c r="I479" s="85">
        <v>2016</v>
      </c>
      <c r="L479" s="92" t="s">
        <v>5</v>
      </c>
      <c r="M479" s="92"/>
      <c r="N479" s="162" t="s">
        <v>239</v>
      </c>
      <c r="O479" s="92" t="s">
        <v>3830</v>
      </c>
      <c r="P479" s="92" t="s">
        <v>3838</v>
      </c>
      <c r="Q479" s="162"/>
      <c r="R479" s="159" t="s">
        <v>3937</v>
      </c>
      <c r="S479" s="70"/>
      <c r="T479" s="162" t="s">
        <v>239</v>
      </c>
      <c r="U479" s="85" t="s">
        <v>1684</v>
      </c>
      <c r="V479" s="79" t="s">
        <v>847</v>
      </c>
      <c r="W479" s="79" t="s">
        <v>1241</v>
      </c>
      <c r="X479" s="89" t="s">
        <v>1702</v>
      </c>
      <c r="Y479" s="90" t="s">
        <v>769</v>
      </c>
      <c r="Z479" s="90" t="s">
        <v>219</v>
      </c>
      <c r="AA479" s="85" t="s">
        <v>19</v>
      </c>
      <c r="AB479" s="93" t="s">
        <v>14</v>
      </c>
      <c r="AC479" s="93">
        <v>300</v>
      </c>
      <c r="AF479" s="145">
        <v>1</v>
      </c>
      <c r="AH479" s="145">
        <v>1</v>
      </c>
      <c r="AI479" s="146" t="s">
        <v>1681</v>
      </c>
      <c r="AK479" s="54">
        <f t="shared" si="31"/>
        <v>0</v>
      </c>
      <c r="AL479" s="54"/>
      <c r="AM479" s="54"/>
      <c r="AN479" s="54"/>
      <c r="AO479" s="91" t="s">
        <v>200</v>
      </c>
    </row>
    <row r="480" spans="1:41">
      <c r="A480" s="85">
        <v>479</v>
      </c>
      <c r="C480" s="85" t="s">
        <v>1777</v>
      </c>
      <c r="D480" s="92" t="s">
        <v>1963</v>
      </c>
      <c r="E480" s="85" t="s">
        <v>2546</v>
      </c>
      <c r="F480" s="85" t="s">
        <v>2744</v>
      </c>
      <c r="G480" s="85" t="s">
        <v>2</v>
      </c>
      <c r="H480" s="85" t="s">
        <v>220</v>
      </c>
      <c r="I480" s="85">
        <v>2016</v>
      </c>
      <c r="L480" s="92" t="s">
        <v>5</v>
      </c>
      <c r="M480" s="92"/>
      <c r="N480" s="162" t="s">
        <v>239</v>
      </c>
      <c r="O480" s="92" t="s">
        <v>3830</v>
      </c>
      <c r="P480" s="92" t="s">
        <v>3838</v>
      </c>
      <c r="Q480" s="162"/>
      <c r="R480" s="159" t="s">
        <v>3937</v>
      </c>
      <c r="S480" s="70"/>
      <c r="T480" s="162" t="s">
        <v>239</v>
      </c>
      <c r="U480" s="85" t="s">
        <v>1684</v>
      </c>
      <c r="V480" s="79" t="s">
        <v>1635</v>
      </c>
      <c r="W480" s="79" t="s">
        <v>1242</v>
      </c>
      <c r="X480" s="89" t="s">
        <v>1702</v>
      </c>
      <c r="Y480" s="90" t="s">
        <v>769</v>
      </c>
      <c r="Z480" s="90" t="s">
        <v>219</v>
      </c>
      <c r="AA480" s="85" t="s">
        <v>19</v>
      </c>
      <c r="AB480" s="93" t="s">
        <v>14</v>
      </c>
      <c r="AC480" s="93">
        <v>300</v>
      </c>
      <c r="AI480" s="146"/>
      <c r="AK480" s="54">
        <f t="shared" si="31"/>
        <v>0</v>
      </c>
      <c r="AL480" s="54"/>
      <c r="AM480" s="54"/>
      <c r="AN480" s="54"/>
      <c r="AO480" s="91" t="s">
        <v>200</v>
      </c>
    </row>
    <row r="481" spans="1:41">
      <c r="A481" s="85">
        <v>480</v>
      </c>
      <c r="C481" s="85" t="s">
        <v>1777</v>
      </c>
      <c r="D481" s="92" t="s">
        <v>1903</v>
      </c>
      <c r="E481" s="85" t="s">
        <v>2547</v>
      </c>
      <c r="F481" s="85" t="s">
        <v>2745</v>
      </c>
      <c r="G481" s="85" t="s">
        <v>2</v>
      </c>
      <c r="H481" s="85" t="s">
        <v>220</v>
      </c>
      <c r="I481" s="85">
        <v>2016</v>
      </c>
      <c r="L481" s="92" t="s">
        <v>5</v>
      </c>
      <c r="M481" s="92"/>
      <c r="N481" s="92" t="s">
        <v>243</v>
      </c>
      <c r="O481" s="92" t="s">
        <v>3833</v>
      </c>
      <c r="P481" s="92" t="s">
        <v>3842</v>
      </c>
      <c r="Q481" s="92"/>
      <c r="R481" s="159" t="s">
        <v>4019</v>
      </c>
      <c r="S481" s="70"/>
      <c r="T481" s="92" t="s">
        <v>243</v>
      </c>
      <c r="U481" s="86" t="s">
        <v>1684</v>
      </c>
      <c r="V481" s="79" t="s">
        <v>1636</v>
      </c>
      <c r="W481" s="79" t="s">
        <v>1243</v>
      </c>
      <c r="X481" s="92" t="s">
        <v>1702</v>
      </c>
      <c r="Y481" s="93" t="s">
        <v>217</v>
      </c>
      <c r="Z481" s="93" t="s">
        <v>219</v>
      </c>
      <c r="AA481" s="85" t="s">
        <v>19</v>
      </c>
      <c r="AB481" s="93" t="s">
        <v>17</v>
      </c>
      <c r="AC481" s="93">
        <v>200</v>
      </c>
      <c r="AD481" s="145" t="s">
        <v>1679</v>
      </c>
      <c r="AF481" s="145">
        <v>1</v>
      </c>
      <c r="AH481" s="145">
        <v>1</v>
      </c>
      <c r="AI481" s="146" t="s">
        <v>1681</v>
      </c>
      <c r="AK481" s="61">
        <f t="shared" si="31"/>
        <v>0</v>
      </c>
      <c r="AL481" s="61"/>
      <c r="AM481" s="61"/>
      <c r="AN481" s="61"/>
      <c r="AO481" s="91" t="s">
        <v>200</v>
      </c>
    </row>
    <row r="482" spans="1:41">
      <c r="A482" s="85">
        <v>481</v>
      </c>
      <c r="C482" s="85" t="s">
        <v>1777</v>
      </c>
      <c r="D482" s="92" t="s">
        <v>242</v>
      </c>
      <c r="E482" s="85" t="s">
        <v>2654</v>
      </c>
      <c r="F482" s="85" t="s">
        <v>2655</v>
      </c>
      <c r="G482" s="85" t="s">
        <v>2</v>
      </c>
      <c r="H482" s="85" t="s">
        <v>220</v>
      </c>
      <c r="I482" s="85">
        <v>2016</v>
      </c>
      <c r="L482" s="92" t="s">
        <v>5</v>
      </c>
      <c r="M482" s="92"/>
      <c r="N482" s="92" t="s">
        <v>243</v>
      </c>
      <c r="O482" s="92" t="s">
        <v>3833</v>
      </c>
      <c r="P482" s="92" t="s">
        <v>3842</v>
      </c>
      <c r="Q482" s="92"/>
      <c r="R482" s="159" t="s">
        <v>4019</v>
      </c>
      <c r="S482" s="70"/>
      <c r="T482" s="92" t="s">
        <v>243</v>
      </c>
      <c r="U482" s="85" t="s">
        <v>1694</v>
      </c>
      <c r="V482" s="79" t="s">
        <v>1636</v>
      </c>
      <c r="W482" s="79" t="s">
        <v>1243</v>
      </c>
      <c r="X482" s="89" t="s">
        <v>1702</v>
      </c>
      <c r="Y482" s="90" t="s">
        <v>769</v>
      </c>
      <c r="Z482" s="90" t="s">
        <v>219</v>
      </c>
      <c r="AA482" s="85" t="s">
        <v>19</v>
      </c>
      <c r="AB482" s="93" t="s">
        <v>14</v>
      </c>
      <c r="AC482" s="93">
        <v>300</v>
      </c>
      <c r="AI482" s="146"/>
      <c r="AK482" s="54">
        <f t="shared" si="31"/>
        <v>0</v>
      </c>
      <c r="AL482" s="54"/>
      <c r="AM482" s="54"/>
      <c r="AN482" s="54"/>
      <c r="AO482" s="91" t="s">
        <v>200</v>
      </c>
    </row>
    <row r="483" spans="1:41">
      <c r="A483" s="85">
        <v>482</v>
      </c>
      <c r="C483" s="85" t="s">
        <v>1777</v>
      </c>
      <c r="D483" s="92" t="s">
        <v>244</v>
      </c>
      <c r="E483" s="85" t="s">
        <v>2654</v>
      </c>
      <c r="F483" s="85" t="s">
        <v>2656</v>
      </c>
      <c r="G483" s="85" t="s">
        <v>2</v>
      </c>
      <c r="H483" s="85" t="s">
        <v>220</v>
      </c>
      <c r="I483" s="85">
        <v>2016</v>
      </c>
      <c r="L483" s="92" t="s">
        <v>5</v>
      </c>
      <c r="M483" s="92"/>
      <c r="N483" s="92" t="s">
        <v>243</v>
      </c>
      <c r="O483" s="92" t="s">
        <v>3833</v>
      </c>
      <c r="P483" s="92" t="s">
        <v>3842</v>
      </c>
      <c r="Q483" s="92"/>
      <c r="R483" s="159" t="s">
        <v>4019</v>
      </c>
      <c r="S483" s="70"/>
      <c r="T483" s="92" t="s">
        <v>243</v>
      </c>
      <c r="U483" s="85" t="s">
        <v>1694</v>
      </c>
      <c r="V483" s="79" t="s">
        <v>1636</v>
      </c>
      <c r="W483" s="79" t="s">
        <v>1243</v>
      </c>
      <c r="X483" s="89" t="s">
        <v>1702</v>
      </c>
      <c r="Y483" s="90" t="s">
        <v>769</v>
      </c>
      <c r="Z483" s="90" t="s">
        <v>219</v>
      </c>
      <c r="AA483" s="85" t="s">
        <v>19</v>
      </c>
      <c r="AB483" s="93" t="s">
        <v>14</v>
      </c>
      <c r="AC483" s="93">
        <v>300</v>
      </c>
      <c r="AI483" s="146"/>
      <c r="AK483" s="54">
        <f t="shared" si="31"/>
        <v>0</v>
      </c>
      <c r="AL483" s="54"/>
      <c r="AM483" s="54"/>
      <c r="AN483" s="54"/>
      <c r="AO483" s="91" t="s">
        <v>200</v>
      </c>
    </row>
    <row r="484" spans="1:41">
      <c r="A484" s="85">
        <v>483</v>
      </c>
      <c r="C484" s="85" t="s">
        <v>1777</v>
      </c>
      <c r="D484" s="92" t="s">
        <v>245</v>
      </c>
      <c r="E484" s="85" t="s">
        <v>2657</v>
      </c>
      <c r="F484" s="85" t="s">
        <v>2658</v>
      </c>
      <c r="G484" s="85" t="s">
        <v>2</v>
      </c>
      <c r="H484" s="85" t="s">
        <v>169</v>
      </c>
      <c r="I484" s="85">
        <v>2016</v>
      </c>
      <c r="L484" s="92" t="s">
        <v>1</v>
      </c>
      <c r="M484" s="92"/>
      <c r="N484" s="162" t="s">
        <v>246</v>
      </c>
      <c r="O484" s="92" t="s">
        <v>3833</v>
      </c>
      <c r="P484" s="92" t="s">
        <v>3875</v>
      </c>
      <c r="Q484" s="162"/>
      <c r="R484" s="159" t="s">
        <v>4020</v>
      </c>
      <c r="S484" s="70"/>
      <c r="T484" s="162" t="s">
        <v>246</v>
      </c>
      <c r="U484" s="85" t="s">
        <v>1694</v>
      </c>
      <c r="V484" s="79" t="s">
        <v>1637</v>
      </c>
      <c r="W484" s="79" t="s">
        <v>1244</v>
      </c>
      <c r="X484" s="89" t="s">
        <v>1702</v>
      </c>
      <c r="Y484" s="90" t="s">
        <v>775</v>
      </c>
      <c r="Z484" s="90" t="s">
        <v>219</v>
      </c>
      <c r="AA484" s="85" t="s">
        <v>19</v>
      </c>
      <c r="AB484" s="93" t="s">
        <v>17</v>
      </c>
      <c r="AC484" s="93">
        <v>200</v>
      </c>
      <c r="AD484" s="145" t="s">
        <v>1679</v>
      </c>
      <c r="AF484" s="145">
        <v>1</v>
      </c>
      <c r="AH484" s="145">
        <v>1</v>
      </c>
      <c r="AI484" s="146" t="s">
        <v>1681</v>
      </c>
      <c r="AK484" s="58">
        <f>SUM(AL484:AN484)</f>
        <v>48552</v>
      </c>
      <c r="AL484" s="58"/>
      <c r="AM484" s="58"/>
      <c r="AN484" s="58">
        <v>48552</v>
      </c>
      <c r="AO484" s="91" t="s">
        <v>200</v>
      </c>
    </row>
    <row r="485" spans="1:41">
      <c r="A485" s="85">
        <v>484</v>
      </c>
      <c r="C485" s="85" t="s">
        <v>1777</v>
      </c>
      <c r="D485" s="92" t="s">
        <v>247</v>
      </c>
      <c r="E485" s="85" t="s">
        <v>2657</v>
      </c>
      <c r="F485" s="85" t="s">
        <v>2659</v>
      </c>
      <c r="G485" s="85" t="s">
        <v>2</v>
      </c>
      <c r="H485" s="85" t="s">
        <v>169</v>
      </c>
      <c r="I485" s="85">
        <v>2016</v>
      </c>
      <c r="L485" s="92" t="s">
        <v>1</v>
      </c>
      <c r="M485" s="92"/>
      <c r="N485" s="162" t="s">
        <v>246</v>
      </c>
      <c r="O485" s="92" t="s">
        <v>3833</v>
      </c>
      <c r="P485" s="92" t="s">
        <v>3875</v>
      </c>
      <c r="Q485" s="162"/>
      <c r="R485" s="159" t="s">
        <v>4020</v>
      </c>
      <c r="S485" s="70"/>
      <c r="T485" s="162" t="s">
        <v>246</v>
      </c>
      <c r="U485" s="85" t="s">
        <v>1694</v>
      </c>
      <c r="V485" s="79" t="s">
        <v>1638</v>
      </c>
      <c r="W485" s="79" t="s">
        <v>1245</v>
      </c>
      <c r="X485" s="89" t="s">
        <v>1702</v>
      </c>
      <c r="Y485" s="90" t="s">
        <v>769</v>
      </c>
      <c r="Z485" s="90" t="s">
        <v>219</v>
      </c>
      <c r="AA485" s="85" t="s">
        <v>19</v>
      </c>
      <c r="AB485" s="93" t="s">
        <v>14</v>
      </c>
      <c r="AC485" s="93">
        <v>300</v>
      </c>
      <c r="AI485" s="146"/>
      <c r="AK485" s="58">
        <f t="shared" si="31"/>
        <v>0</v>
      </c>
      <c r="AL485" s="58"/>
      <c r="AM485" s="58"/>
      <c r="AN485" s="58"/>
      <c r="AO485" s="91" t="s">
        <v>200</v>
      </c>
    </row>
    <row r="486" spans="1:41">
      <c r="A486" s="85">
        <v>485</v>
      </c>
      <c r="C486" s="85" t="s">
        <v>1777</v>
      </c>
      <c r="D486" s="92" t="s">
        <v>248</v>
      </c>
      <c r="E486" s="85" t="s">
        <v>2626</v>
      </c>
      <c r="F486" s="85" t="s">
        <v>2627</v>
      </c>
      <c r="G486" s="85" t="s">
        <v>2</v>
      </c>
      <c r="H486" s="85" t="s">
        <v>169</v>
      </c>
      <c r="I486" s="85">
        <v>2016</v>
      </c>
      <c r="L486" s="92" t="s">
        <v>1</v>
      </c>
      <c r="M486" s="92"/>
      <c r="N486" s="162" t="s">
        <v>3668</v>
      </c>
      <c r="O486" s="92" t="s">
        <v>3835</v>
      </c>
      <c r="P486" s="92" t="s">
        <v>3844</v>
      </c>
      <c r="Q486" s="162"/>
      <c r="R486" s="159" t="s">
        <v>4021</v>
      </c>
      <c r="S486" s="70"/>
      <c r="T486" s="162" t="s">
        <v>3756</v>
      </c>
      <c r="U486" s="85" t="s">
        <v>1692</v>
      </c>
      <c r="V486" s="79" t="s">
        <v>1639</v>
      </c>
      <c r="W486" s="79" t="s">
        <v>1246</v>
      </c>
      <c r="X486" s="89" t="s">
        <v>1702</v>
      </c>
      <c r="Y486" s="90" t="s">
        <v>775</v>
      </c>
      <c r="Z486" s="90" t="s">
        <v>219</v>
      </c>
      <c r="AA486" s="85" t="s">
        <v>19</v>
      </c>
      <c r="AB486" s="93" t="s">
        <v>17</v>
      </c>
      <c r="AC486" s="93">
        <v>200</v>
      </c>
      <c r="AD486" s="145" t="s">
        <v>1679</v>
      </c>
      <c r="AF486" s="145">
        <v>1</v>
      </c>
      <c r="AH486" s="145">
        <v>1</v>
      </c>
      <c r="AI486" s="146" t="s">
        <v>1681</v>
      </c>
      <c r="AK486" s="58">
        <f t="shared" si="31"/>
        <v>0</v>
      </c>
      <c r="AL486" s="58"/>
      <c r="AM486" s="58"/>
      <c r="AN486" s="58"/>
      <c r="AO486" s="91" t="s">
        <v>200</v>
      </c>
    </row>
    <row r="487" spans="1:41">
      <c r="A487" s="85">
        <v>486</v>
      </c>
      <c r="C487" s="85" t="s">
        <v>1777</v>
      </c>
      <c r="D487" s="92" t="s">
        <v>249</v>
      </c>
      <c r="E487" s="85" t="s">
        <v>2626</v>
      </c>
      <c r="F487" s="85" t="s">
        <v>2628</v>
      </c>
      <c r="G487" s="85" t="s">
        <v>2</v>
      </c>
      <c r="H487" s="85" t="s">
        <v>169</v>
      </c>
      <c r="I487" s="85">
        <v>2016</v>
      </c>
      <c r="L487" s="92" t="s">
        <v>1</v>
      </c>
      <c r="M487" s="92"/>
      <c r="N487" s="162" t="s">
        <v>3668</v>
      </c>
      <c r="O487" s="92" t="s">
        <v>3835</v>
      </c>
      <c r="P487" s="92" t="s">
        <v>3844</v>
      </c>
      <c r="Q487" s="162"/>
      <c r="R487" s="159" t="s">
        <v>4021</v>
      </c>
      <c r="S487" s="70"/>
      <c r="T487" s="162" t="s">
        <v>3756</v>
      </c>
      <c r="U487" s="85" t="s">
        <v>1692</v>
      </c>
      <c r="V487" s="79" t="s">
        <v>1640</v>
      </c>
      <c r="W487" s="79" t="s">
        <v>1247</v>
      </c>
      <c r="X487" s="89" t="s">
        <v>1702</v>
      </c>
      <c r="Y487" s="90" t="s">
        <v>769</v>
      </c>
      <c r="Z487" s="90" t="s">
        <v>219</v>
      </c>
      <c r="AA487" s="85" t="s">
        <v>19</v>
      </c>
      <c r="AB487" s="93" t="s">
        <v>14</v>
      </c>
      <c r="AC487" s="93">
        <v>300</v>
      </c>
      <c r="AI487" s="146"/>
      <c r="AK487" s="58">
        <f t="shared" si="31"/>
        <v>0</v>
      </c>
      <c r="AL487" s="58"/>
      <c r="AM487" s="58"/>
      <c r="AN487" s="58"/>
      <c r="AO487" s="91" t="s">
        <v>200</v>
      </c>
    </row>
    <row r="488" spans="1:41">
      <c r="A488" s="85">
        <v>487</v>
      </c>
      <c r="C488" s="85" t="s">
        <v>1777</v>
      </c>
      <c r="D488" s="92" t="s">
        <v>250</v>
      </c>
      <c r="E488" s="85" t="s">
        <v>2626</v>
      </c>
      <c r="F488" s="85" t="s">
        <v>2629</v>
      </c>
      <c r="G488" s="85" t="s">
        <v>2</v>
      </c>
      <c r="H488" s="85" t="s">
        <v>169</v>
      </c>
      <c r="I488" s="85">
        <v>2016</v>
      </c>
      <c r="L488" s="92" t="s">
        <v>1</v>
      </c>
      <c r="M488" s="92"/>
      <c r="N488" s="162" t="s">
        <v>3668</v>
      </c>
      <c r="O488" s="92" t="s">
        <v>3835</v>
      </c>
      <c r="P488" s="92" t="s">
        <v>3844</v>
      </c>
      <c r="Q488" s="162"/>
      <c r="R488" s="159" t="s">
        <v>4021</v>
      </c>
      <c r="S488" s="70"/>
      <c r="T488" s="162" t="s">
        <v>3756</v>
      </c>
      <c r="U488" s="85" t="s">
        <v>1692</v>
      </c>
      <c r="V488" s="79" t="s">
        <v>1641</v>
      </c>
      <c r="W488" s="79" t="s">
        <v>1248</v>
      </c>
      <c r="X488" s="89" t="s">
        <v>1702</v>
      </c>
      <c r="Y488" s="90" t="s">
        <v>769</v>
      </c>
      <c r="Z488" s="90" t="s">
        <v>219</v>
      </c>
      <c r="AA488" s="85" t="s">
        <v>19</v>
      </c>
      <c r="AB488" s="93" t="s">
        <v>14</v>
      </c>
      <c r="AC488" s="93">
        <v>300</v>
      </c>
      <c r="AI488" s="146"/>
      <c r="AK488" s="58">
        <f t="shared" si="31"/>
        <v>0</v>
      </c>
      <c r="AL488" s="58"/>
      <c r="AM488" s="58"/>
      <c r="AN488" s="58"/>
      <c r="AO488" s="91" t="s">
        <v>200</v>
      </c>
    </row>
    <row r="489" spans="1:41">
      <c r="A489" s="85">
        <v>488</v>
      </c>
      <c r="C489" s="85" t="s">
        <v>1777</v>
      </c>
      <c r="D489" s="92" t="s">
        <v>251</v>
      </c>
      <c r="E489" s="85" t="s">
        <v>2494</v>
      </c>
      <c r="F489" s="85" t="s">
        <v>2746</v>
      </c>
      <c r="G489" s="85" t="s">
        <v>2</v>
      </c>
      <c r="H489" s="85" t="s">
        <v>169</v>
      </c>
      <c r="I489" s="85">
        <v>2016</v>
      </c>
      <c r="L489" s="92" t="s">
        <v>1</v>
      </c>
      <c r="M489" s="92"/>
      <c r="N489" s="162" t="s">
        <v>252</v>
      </c>
      <c r="O489" s="92" t="s">
        <v>3831</v>
      </c>
      <c r="P489" s="92" t="s">
        <v>3850</v>
      </c>
      <c r="Q489" s="162"/>
      <c r="R489" s="159" t="s">
        <v>4022</v>
      </c>
      <c r="S489" s="70"/>
      <c r="T489" s="162" t="s">
        <v>252</v>
      </c>
      <c r="U489" s="85" t="s">
        <v>479</v>
      </c>
      <c r="V489" s="79" t="s">
        <v>1642</v>
      </c>
      <c r="W489" s="79" t="s">
        <v>1249</v>
      </c>
      <c r="X489" s="89" t="s">
        <v>1702</v>
      </c>
      <c r="Y489" s="90" t="s">
        <v>775</v>
      </c>
      <c r="Z489" s="90" t="s">
        <v>219</v>
      </c>
      <c r="AA489" s="85" t="s">
        <v>19</v>
      </c>
      <c r="AB489" s="93" t="s">
        <v>17</v>
      </c>
      <c r="AC489" s="93">
        <v>200</v>
      </c>
      <c r="AD489" s="145" t="s">
        <v>1679</v>
      </c>
      <c r="AF489" s="145">
        <v>1</v>
      </c>
      <c r="AH489" s="145">
        <v>1</v>
      </c>
      <c r="AI489" s="146" t="s">
        <v>1681</v>
      </c>
      <c r="AK489" s="58">
        <f t="shared" si="31"/>
        <v>0</v>
      </c>
      <c r="AL489" s="58"/>
      <c r="AM489" s="58"/>
      <c r="AN489" s="58"/>
      <c r="AO489" s="91" t="s">
        <v>200</v>
      </c>
    </row>
    <row r="490" spans="1:41">
      <c r="A490" s="85">
        <v>489</v>
      </c>
      <c r="C490" s="85" t="s">
        <v>1777</v>
      </c>
      <c r="D490" s="92" t="s">
        <v>253</v>
      </c>
      <c r="E490" s="85" t="s">
        <v>2494</v>
      </c>
      <c r="F490" s="85" t="s">
        <v>2747</v>
      </c>
      <c r="G490" s="85" t="s">
        <v>2</v>
      </c>
      <c r="H490" s="85" t="s">
        <v>169</v>
      </c>
      <c r="I490" s="85">
        <v>2016</v>
      </c>
      <c r="L490" s="92" t="s">
        <v>1</v>
      </c>
      <c r="M490" s="92"/>
      <c r="N490" s="162" t="s">
        <v>252</v>
      </c>
      <c r="O490" s="92" t="s">
        <v>3831</v>
      </c>
      <c r="P490" s="92" t="s">
        <v>3850</v>
      </c>
      <c r="Q490" s="162"/>
      <c r="R490" s="159" t="s">
        <v>4022</v>
      </c>
      <c r="S490" s="70"/>
      <c r="T490" s="162" t="s">
        <v>252</v>
      </c>
      <c r="U490" s="85" t="s">
        <v>479</v>
      </c>
      <c r="V490" s="79" t="s">
        <v>1643</v>
      </c>
      <c r="W490" s="79" t="s">
        <v>1250</v>
      </c>
      <c r="X490" s="89" t="s">
        <v>1702</v>
      </c>
      <c r="Y490" s="90" t="s">
        <v>769</v>
      </c>
      <c r="Z490" s="90" t="s">
        <v>219</v>
      </c>
      <c r="AA490" s="85" t="s">
        <v>19</v>
      </c>
      <c r="AB490" s="93" t="s">
        <v>14</v>
      </c>
      <c r="AC490" s="93">
        <v>300</v>
      </c>
      <c r="AI490" s="146"/>
      <c r="AK490" s="58">
        <f t="shared" si="31"/>
        <v>0</v>
      </c>
      <c r="AL490" s="58"/>
      <c r="AM490" s="58"/>
      <c r="AN490" s="58"/>
      <c r="AO490" s="91" t="s">
        <v>200</v>
      </c>
    </row>
    <row r="491" spans="1:41">
      <c r="A491" s="85">
        <v>490</v>
      </c>
      <c r="C491" s="85" t="s">
        <v>1777</v>
      </c>
      <c r="D491" s="92" t="s">
        <v>1975</v>
      </c>
      <c r="E491" s="85" t="s">
        <v>2657</v>
      </c>
      <c r="F491" s="85" t="s">
        <v>2660</v>
      </c>
      <c r="G491" s="85" t="s">
        <v>2</v>
      </c>
      <c r="H491" s="85" t="s">
        <v>169</v>
      </c>
      <c r="I491" s="85">
        <v>2016</v>
      </c>
      <c r="L491" s="92" t="s">
        <v>1909</v>
      </c>
      <c r="M491" s="92"/>
      <c r="N491" s="162" t="s">
        <v>246</v>
      </c>
      <c r="O491" s="92" t="s">
        <v>3833</v>
      </c>
      <c r="P491" s="92" t="s">
        <v>3875</v>
      </c>
      <c r="Q491" s="162"/>
      <c r="R491" s="159" t="s">
        <v>4020</v>
      </c>
      <c r="S491" s="70"/>
      <c r="T491" s="162" t="s">
        <v>246</v>
      </c>
      <c r="U491" s="85" t="s">
        <v>1694</v>
      </c>
      <c r="V491" s="79" t="s">
        <v>1650</v>
      </c>
      <c r="W491" s="79" t="s">
        <v>1256</v>
      </c>
      <c r="X491" s="89" t="s">
        <v>1702</v>
      </c>
      <c r="Y491" s="168" t="s">
        <v>3545</v>
      </c>
      <c r="Z491" s="168" t="s">
        <v>4337</v>
      </c>
      <c r="AA491" s="85" t="s">
        <v>19</v>
      </c>
      <c r="AB491" s="93" t="s">
        <v>14</v>
      </c>
      <c r="AC491" s="93">
        <v>200</v>
      </c>
      <c r="AI491" s="146"/>
      <c r="AK491" s="58">
        <f t="shared" ref="AK491:AK494" si="32">SUM(AL491:AN491)</f>
        <v>0</v>
      </c>
      <c r="AL491" s="58"/>
      <c r="AM491" s="58"/>
      <c r="AN491" s="58"/>
      <c r="AO491" s="91" t="s">
        <v>200</v>
      </c>
    </row>
    <row r="492" spans="1:41">
      <c r="A492" s="85">
        <v>491</v>
      </c>
      <c r="C492" s="85" t="s">
        <v>1777</v>
      </c>
      <c r="D492" s="92" t="s">
        <v>1976</v>
      </c>
      <c r="E492" s="85" t="s">
        <v>2626</v>
      </c>
      <c r="F492" s="85" t="s">
        <v>2630</v>
      </c>
      <c r="G492" s="85" t="s">
        <v>2</v>
      </c>
      <c r="H492" s="85" t="s">
        <v>169</v>
      </c>
      <c r="I492" s="85">
        <v>2016</v>
      </c>
      <c r="L492" s="92" t="s">
        <v>1909</v>
      </c>
      <c r="M492" s="92"/>
      <c r="N492" s="162" t="s">
        <v>3668</v>
      </c>
      <c r="O492" s="92" t="s">
        <v>3835</v>
      </c>
      <c r="P492" s="92" t="s">
        <v>3844</v>
      </c>
      <c r="Q492" s="162"/>
      <c r="R492" s="159" t="s">
        <v>4021</v>
      </c>
      <c r="S492" s="70"/>
      <c r="T492" s="162" t="s">
        <v>3756</v>
      </c>
      <c r="U492" s="85" t="s">
        <v>1692</v>
      </c>
      <c r="V492" s="79" t="s">
        <v>1651</v>
      </c>
      <c r="W492" s="79" t="s">
        <v>1257</v>
      </c>
      <c r="X492" s="89" t="s">
        <v>1702</v>
      </c>
      <c r="Y492" s="168" t="s">
        <v>3545</v>
      </c>
      <c r="Z492" s="168" t="s">
        <v>4337</v>
      </c>
      <c r="AA492" s="85" t="s">
        <v>19</v>
      </c>
      <c r="AB492" s="93" t="s">
        <v>14</v>
      </c>
      <c r="AC492" s="93">
        <v>200</v>
      </c>
      <c r="AI492" s="146"/>
      <c r="AK492" s="58">
        <f t="shared" si="32"/>
        <v>0</v>
      </c>
      <c r="AL492" s="58"/>
      <c r="AM492" s="58"/>
      <c r="AN492" s="58"/>
      <c r="AO492" s="91" t="s">
        <v>200</v>
      </c>
    </row>
    <row r="493" spans="1:41">
      <c r="A493" s="85">
        <v>492</v>
      </c>
      <c r="C493" s="85" t="s">
        <v>1777</v>
      </c>
      <c r="D493" s="92" t="s">
        <v>1977</v>
      </c>
      <c r="E493" s="85" t="s">
        <v>2497</v>
      </c>
      <c r="F493" s="85" t="s">
        <v>2748</v>
      </c>
      <c r="G493" s="85" t="s">
        <v>2</v>
      </c>
      <c r="H493" s="85" t="s">
        <v>169</v>
      </c>
      <c r="I493" s="85">
        <v>2016</v>
      </c>
      <c r="L493" s="92" t="s">
        <v>1909</v>
      </c>
      <c r="M493" s="92"/>
      <c r="N493" s="162" t="s">
        <v>252</v>
      </c>
      <c r="O493" s="92" t="s">
        <v>3831</v>
      </c>
      <c r="P493" s="92" t="s">
        <v>3850</v>
      </c>
      <c r="Q493" s="162"/>
      <c r="R493" s="159" t="s">
        <v>4022</v>
      </c>
      <c r="S493" s="70"/>
      <c r="T493" s="162" t="s">
        <v>252</v>
      </c>
      <c r="U493" s="85" t="s">
        <v>479</v>
      </c>
      <c r="V493" s="79" t="s">
        <v>1652</v>
      </c>
      <c r="W493" s="79" t="s">
        <v>1258</v>
      </c>
      <c r="X493" s="89" t="s">
        <v>1702</v>
      </c>
      <c r="Y493" s="168" t="s">
        <v>3545</v>
      </c>
      <c r="Z493" s="168" t="s">
        <v>4337</v>
      </c>
      <c r="AA493" s="85" t="s">
        <v>19</v>
      </c>
      <c r="AB493" s="93" t="s">
        <v>14</v>
      </c>
      <c r="AC493" s="93">
        <v>200</v>
      </c>
      <c r="AI493" s="146"/>
      <c r="AK493" s="58">
        <f t="shared" si="32"/>
        <v>0</v>
      </c>
      <c r="AL493" s="58"/>
      <c r="AM493" s="58"/>
      <c r="AN493" s="58"/>
      <c r="AO493" s="91" t="s">
        <v>200</v>
      </c>
    </row>
    <row r="494" spans="1:41">
      <c r="A494" s="85">
        <v>493</v>
      </c>
      <c r="C494" s="85" t="s">
        <v>1777</v>
      </c>
      <c r="D494" s="92" t="s">
        <v>3516</v>
      </c>
      <c r="E494" s="85" t="s">
        <v>2497</v>
      </c>
      <c r="F494" s="85" t="s">
        <v>2749</v>
      </c>
      <c r="G494" s="85" t="s">
        <v>2</v>
      </c>
      <c r="H494" s="85" t="s">
        <v>169</v>
      </c>
      <c r="I494" s="85">
        <v>2016</v>
      </c>
      <c r="L494" s="92" t="s">
        <v>1909</v>
      </c>
      <c r="M494" s="92"/>
      <c r="N494" s="162" t="s">
        <v>252</v>
      </c>
      <c r="O494" s="92" t="s">
        <v>3831</v>
      </c>
      <c r="P494" s="92" t="s">
        <v>3850</v>
      </c>
      <c r="Q494" s="162"/>
      <c r="R494" s="159" t="s">
        <v>4022</v>
      </c>
      <c r="S494" s="70"/>
      <c r="T494" s="162" t="s">
        <v>252</v>
      </c>
      <c r="U494" s="85" t="s">
        <v>479</v>
      </c>
      <c r="V494" s="79" t="s">
        <v>1653</v>
      </c>
      <c r="W494" s="79" t="s">
        <v>1259</v>
      </c>
      <c r="X494" s="89" t="s">
        <v>1702</v>
      </c>
      <c r="Y494" s="168" t="s">
        <v>3545</v>
      </c>
      <c r="Z494" s="168" t="s">
        <v>4337</v>
      </c>
      <c r="AA494" s="85" t="s">
        <v>19</v>
      </c>
      <c r="AB494" s="93" t="s">
        <v>14</v>
      </c>
      <c r="AC494" s="93">
        <v>200</v>
      </c>
      <c r="AI494" s="146"/>
      <c r="AK494" s="58">
        <f t="shared" si="32"/>
        <v>0</v>
      </c>
      <c r="AL494" s="58"/>
      <c r="AM494" s="58"/>
      <c r="AN494" s="58"/>
      <c r="AO494" s="91" t="s">
        <v>200</v>
      </c>
    </row>
    <row r="495" spans="1:41">
      <c r="A495" s="85">
        <v>494</v>
      </c>
      <c r="C495" s="85" t="s">
        <v>1777</v>
      </c>
      <c r="D495" s="92" t="s">
        <v>555</v>
      </c>
      <c r="E495" s="85" t="s">
        <v>2561</v>
      </c>
      <c r="F495" s="85" t="s">
        <v>2562</v>
      </c>
      <c r="G495" s="85" t="s">
        <v>2</v>
      </c>
      <c r="H495" s="85" t="s">
        <v>794</v>
      </c>
      <c r="I495" s="85">
        <v>2016</v>
      </c>
      <c r="L495" s="92" t="s">
        <v>4</v>
      </c>
      <c r="M495" s="92"/>
      <c r="N495" s="162" t="s">
        <v>3669</v>
      </c>
      <c r="O495" s="92" t="s">
        <v>3832</v>
      </c>
      <c r="P495" s="92" t="s">
        <v>3841</v>
      </c>
      <c r="Q495" s="162"/>
      <c r="R495" s="159" t="s">
        <v>4023</v>
      </c>
      <c r="S495" s="70"/>
      <c r="T495" s="162" t="s">
        <v>3669</v>
      </c>
      <c r="U495" s="85" t="s">
        <v>1687</v>
      </c>
      <c r="V495" s="79" t="s">
        <v>1654</v>
      </c>
      <c r="W495" s="79" t="s">
        <v>1260</v>
      </c>
      <c r="X495" s="89" t="s">
        <v>1702</v>
      </c>
      <c r="Y495" s="90" t="s">
        <v>217</v>
      </c>
      <c r="Z495" s="90" t="s">
        <v>219</v>
      </c>
      <c r="AA495" s="85" t="s">
        <v>19</v>
      </c>
      <c r="AB495" s="93" t="s">
        <v>17</v>
      </c>
      <c r="AC495" s="93">
        <v>200</v>
      </c>
      <c r="AF495" s="145">
        <v>1</v>
      </c>
      <c r="AH495" s="145">
        <v>1</v>
      </c>
      <c r="AI495" s="146" t="s">
        <v>1681</v>
      </c>
      <c r="AK495" s="88">
        <f t="shared" si="31"/>
        <v>0</v>
      </c>
      <c r="AO495" s="91" t="s">
        <v>200</v>
      </c>
    </row>
    <row r="496" spans="1:41">
      <c r="A496" s="85">
        <v>495</v>
      </c>
      <c r="C496" s="85" t="s">
        <v>1777</v>
      </c>
      <c r="D496" s="92" t="s">
        <v>556</v>
      </c>
      <c r="E496" s="85" t="s">
        <v>2561</v>
      </c>
      <c r="F496" s="85" t="s">
        <v>2563</v>
      </c>
      <c r="G496" s="85" t="s">
        <v>2</v>
      </c>
      <c r="H496" s="85" t="s">
        <v>794</v>
      </c>
      <c r="I496" s="85">
        <v>2016</v>
      </c>
      <c r="L496" s="92" t="s">
        <v>4</v>
      </c>
      <c r="M496" s="92"/>
      <c r="N496" s="162" t="s">
        <v>3669</v>
      </c>
      <c r="O496" s="92" t="s">
        <v>3832</v>
      </c>
      <c r="P496" s="92" t="s">
        <v>3841</v>
      </c>
      <c r="Q496" s="162"/>
      <c r="R496" s="159" t="s">
        <v>4023</v>
      </c>
      <c r="S496" s="70"/>
      <c r="T496" s="162" t="s">
        <v>3669</v>
      </c>
      <c r="U496" s="85" t="s">
        <v>1687</v>
      </c>
      <c r="V496" s="79" t="s">
        <v>1655</v>
      </c>
      <c r="W496" s="79" t="s">
        <v>1261</v>
      </c>
      <c r="X496" s="89" t="s">
        <v>1702</v>
      </c>
      <c r="Y496" s="90" t="s">
        <v>216</v>
      </c>
      <c r="Z496" s="90" t="s">
        <v>219</v>
      </c>
      <c r="AA496" s="85" t="s">
        <v>19</v>
      </c>
      <c r="AB496" s="93" t="s">
        <v>14</v>
      </c>
      <c r="AC496" s="93">
        <v>200</v>
      </c>
      <c r="AI496" s="146"/>
      <c r="AK496" s="88">
        <f t="shared" si="31"/>
        <v>0</v>
      </c>
      <c r="AO496" s="91" t="s">
        <v>200</v>
      </c>
    </row>
    <row r="497" spans="1:41">
      <c r="A497" s="85">
        <v>496</v>
      </c>
      <c r="C497" s="85" t="s">
        <v>1777</v>
      </c>
      <c r="D497" s="92" t="s">
        <v>557</v>
      </c>
      <c r="E497" s="85" t="s">
        <v>2500</v>
      </c>
      <c r="F497" s="85" t="s">
        <v>2750</v>
      </c>
      <c r="G497" s="85" t="s">
        <v>2</v>
      </c>
      <c r="H497" s="85" t="s">
        <v>794</v>
      </c>
      <c r="I497" s="85">
        <v>2016</v>
      </c>
      <c r="L497" s="92" t="s">
        <v>4</v>
      </c>
      <c r="M497" s="92"/>
      <c r="N497" s="162" t="s">
        <v>256</v>
      </c>
      <c r="O497" s="92" t="s">
        <v>3831</v>
      </c>
      <c r="P497" s="92" t="s">
        <v>3861</v>
      </c>
      <c r="Q497" s="162"/>
      <c r="R497" s="159" t="s">
        <v>4024</v>
      </c>
      <c r="S497" s="70"/>
      <c r="T497" s="162" t="s">
        <v>256</v>
      </c>
      <c r="U497" s="85" t="s">
        <v>479</v>
      </c>
      <c r="V497" s="79" t="s">
        <v>1656</v>
      </c>
      <c r="W497" s="79" t="s">
        <v>1262</v>
      </c>
      <c r="X497" s="89" t="s">
        <v>1702</v>
      </c>
      <c r="Y497" s="90" t="s">
        <v>217</v>
      </c>
      <c r="Z497" s="90" t="s">
        <v>219</v>
      </c>
      <c r="AA497" s="85" t="s">
        <v>19</v>
      </c>
      <c r="AB497" s="93" t="s">
        <v>17</v>
      </c>
      <c r="AC497" s="93">
        <v>200</v>
      </c>
      <c r="AF497" s="145">
        <v>1</v>
      </c>
      <c r="AH497" s="145">
        <v>1</v>
      </c>
      <c r="AI497" s="146" t="s">
        <v>1681</v>
      </c>
      <c r="AK497" s="88">
        <f t="shared" si="31"/>
        <v>0</v>
      </c>
      <c r="AO497" s="91" t="s">
        <v>200</v>
      </c>
    </row>
    <row r="498" spans="1:41">
      <c r="A498" s="85">
        <v>497</v>
      </c>
      <c r="C498" s="85" t="s">
        <v>1777</v>
      </c>
      <c r="D498" s="92" t="s">
        <v>558</v>
      </c>
      <c r="E498" s="85" t="s">
        <v>2500</v>
      </c>
      <c r="F498" s="85" t="s">
        <v>2751</v>
      </c>
      <c r="G498" s="85" t="s">
        <v>2</v>
      </c>
      <c r="H498" s="85" t="s">
        <v>794</v>
      </c>
      <c r="I498" s="85">
        <v>2016</v>
      </c>
      <c r="L498" s="92" t="s">
        <v>4</v>
      </c>
      <c r="M498" s="92"/>
      <c r="N498" s="162" t="s">
        <v>256</v>
      </c>
      <c r="O498" s="92" t="s">
        <v>3831</v>
      </c>
      <c r="P498" s="92" t="s">
        <v>3861</v>
      </c>
      <c r="Q498" s="162"/>
      <c r="R498" s="159" t="s">
        <v>4024</v>
      </c>
      <c r="S498" s="70"/>
      <c r="T498" s="162" t="s">
        <v>256</v>
      </c>
      <c r="U498" s="85" t="s">
        <v>479</v>
      </c>
      <c r="V498" s="79" t="s">
        <v>1657</v>
      </c>
      <c r="W498" s="79" t="s">
        <v>1263</v>
      </c>
      <c r="X498" s="89" t="s">
        <v>1702</v>
      </c>
      <c r="Y498" s="90" t="s">
        <v>216</v>
      </c>
      <c r="Z498" s="90" t="s">
        <v>219</v>
      </c>
      <c r="AA498" s="85" t="s">
        <v>19</v>
      </c>
      <c r="AB498" s="93" t="s">
        <v>14</v>
      </c>
      <c r="AC498" s="93">
        <v>200</v>
      </c>
      <c r="AI498" s="146"/>
      <c r="AK498" s="88">
        <f t="shared" si="31"/>
        <v>0</v>
      </c>
      <c r="AO498" s="91" t="s">
        <v>200</v>
      </c>
    </row>
    <row r="499" spans="1:41">
      <c r="A499" s="85">
        <v>498</v>
      </c>
      <c r="C499" s="85" t="s">
        <v>1777</v>
      </c>
      <c r="D499" s="92" t="s">
        <v>559</v>
      </c>
      <c r="E499" s="85" t="s">
        <v>2500</v>
      </c>
      <c r="F499" s="85" t="s">
        <v>2752</v>
      </c>
      <c r="G499" s="85" t="s">
        <v>2</v>
      </c>
      <c r="H499" s="85" t="s">
        <v>794</v>
      </c>
      <c r="I499" s="85">
        <v>2016</v>
      </c>
      <c r="L499" s="92" t="s">
        <v>4</v>
      </c>
      <c r="M499" s="92"/>
      <c r="N499" s="162" t="s">
        <v>256</v>
      </c>
      <c r="O499" s="92" t="s">
        <v>3831</v>
      </c>
      <c r="P499" s="92" t="s">
        <v>3861</v>
      </c>
      <c r="Q499" s="162"/>
      <c r="R499" s="159" t="s">
        <v>4024</v>
      </c>
      <c r="S499" s="70"/>
      <c r="T499" s="162" t="s">
        <v>256</v>
      </c>
      <c r="U499" s="85" t="s">
        <v>479</v>
      </c>
      <c r="V499" s="79" t="s">
        <v>1658</v>
      </c>
      <c r="W499" s="79" t="s">
        <v>1264</v>
      </c>
      <c r="X499" s="89" t="s">
        <v>1702</v>
      </c>
      <c r="Y499" s="90" t="s">
        <v>216</v>
      </c>
      <c r="Z499" s="90" t="s">
        <v>219</v>
      </c>
      <c r="AA499" s="85" t="s">
        <v>19</v>
      </c>
      <c r="AB499" s="93" t="s">
        <v>14</v>
      </c>
      <c r="AC499" s="93">
        <v>200</v>
      </c>
      <c r="AI499" s="146"/>
      <c r="AK499" s="88">
        <f t="shared" si="31"/>
        <v>0</v>
      </c>
      <c r="AO499" s="91" t="s">
        <v>200</v>
      </c>
    </row>
    <row r="500" spans="1:41">
      <c r="A500" s="85">
        <v>499</v>
      </c>
      <c r="C500" s="85" t="s">
        <v>1777</v>
      </c>
      <c r="D500" s="92" t="s">
        <v>560</v>
      </c>
      <c r="E500" s="85" t="s">
        <v>2500</v>
      </c>
      <c r="F500" s="85" t="s">
        <v>2753</v>
      </c>
      <c r="G500" s="85" t="s">
        <v>2</v>
      </c>
      <c r="H500" s="85" t="s">
        <v>794</v>
      </c>
      <c r="I500" s="85">
        <v>2016</v>
      </c>
      <c r="L500" s="92" t="s">
        <v>4</v>
      </c>
      <c r="M500" s="92"/>
      <c r="N500" s="162" t="s">
        <v>256</v>
      </c>
      <c r="O500" s="92" t="s">
        <v>3831</v>
      </c>
      <c r="P500" s="92" t="s">
        <v>3861</v>
      </c>
      <c r="Q500" s="162"/>
      <c r="R500" s="159" t="s">
        <v>4024</v>
      </c>
      <c r="S500" s="70"/>
      <c r="T500" s="162" t="s">
        <v>256</v>
      </c>
      <c r="U500" s="85" t="s">
        <v>479</v>
      </c>
      <c r="V500" s="79" t="s">
        <v>1658</v>
      </c>
      <c r="W500" s="79" t="s">
        <v>1264</v>
      </c>
      <c r="X500" s="89" t="s">
        <v>1702</v>
      </c>
      <c r="Y500" s="90" t="s">
        <v>216</v>
      </c>
      <c r="Z500" s="90" t="s">
        <v>219</v>
      </c>
      <c r="AA500" s="85" t="s">
        <v>19</v>
      </c>
      <c r="AB500" s="93" t="s">
        <v>14</v>
      </c>
      <c r="AC500" s="93">
        <v>200</v>
      </c>
      <c r="AI500" s="146"/>
      <c r="AK500" s="88">
        <f t="shared" si="31"/>
        <v>0</v>
      </c>
      <c r="AO500" s="91" t="s">
        <v>200</v>
      </c>
    </row>
    <row r="501" spans="1:41">
      <c r="A501" s="85">
        <v>500</v>
      </c>
      <c r="C501" s="85" t="s">
        <v>1777</v>
      </c>
      <c r="D501" s="92" t="s">
        <v>561</v>
      </c>
      <c r="E501" s="85" t="s">
        <v>2571</v>
      </c>
      <c r="F501" s="85" t="s">
        <v>2572</v>
      </c>
      <c r="G501" s="85" t="s">
        <v>2</v>
      </c>
      <c r="H501" s="85" t="s">
        <v>794</v>
      </c>
      <c r="I501" s="85">
        <v>2016</v>
      </c>
      <c r="L501" s="92" t="s">
        <v>4</v>
      </c>
      <c r="M501" s="92"/>
      <c r="N501" s="162" t="s">
        <v>3670</v>
      </c>
      <c r="O501" s="92" t="s">
        <v>1689</v>
      </c>
      <c r="P501" s="92" t="s">
        <v>3871</v>
      </c>
      <c r="Q501" s="162"/>
      <c r="R501" s="159" t="s">
        <v>4025</v>
      </c>
      <c r="S501" s="70"/>
      <c r="T501" s="162" t="s">
        <v>728</v>
      </c>
      <c r="U501" s="85" t="s">
        <v>1689</v>
      </c>
      <c r="V501" s="79" t="s">
        <v>1659</v>
      </c>
      <c r="W501" s="79" t="s">
        <v>1265</v>
      </c>
      <c r="X501" s="89" t="s">
        <v>1702</v>
      </c>
      <c r="Y501" s="90" t="s">
        <v>217</v>
      </c>
      <c r="Z501" s="90" t="s">
        <v>219</v>
      </c>
      <c r="AA501" s="85" t="s">
        <v>19</v>
      </c>
      <c r="AB501" s="93" t="s">
        <v>17</v>
      </c>
      <c r="AC501" s="93">
        <v>200</v>
      </c>
      <c r="AF501" s="145">
        <v>1</v>
      </c>
      <c r="AH501" s="145">
        <v>1</v>
      </c>
      <c r="AI501" s="146" t="s">
        <v>1681</v>
      </c>
      <c r="AK501" s="88">
        <f t="shared" si="31"/>
        <v>0</v>
      </c>
      <c r="AO501" s="91" t="s">
        <v>200</v>
      </c>
    </row>
    <row r="502" spans="1:41">
      <c r="A502" s="85">
        <v>501</v>
      </c>
      <c r="C502" s="85" t="s">
        <v>1777</v>
      </c>
      <c r="D502" s="92" t="s">
        <v>562</v>
      </c>
      <c r="E502" s="85" t="s">
        <v>2571</v>
      </c>
      <c r="F502" s="85" t="s">
        <v>2573</v>
      </c>
      <c r="G502" s="85" t="s">
        <v>2</v>
      </c>
      <c r="H502" s="85" t="s">
        <v>794</v>
      </c>
      <c r="I502" s="85">
        <v>2016</v>
      </c>
      <c r="L502" s="92" t="s">
        <v>4</v>
      </c>
      <c r="M502" s="92"/>
      <c r="N502" s="162" t="s">
        <v>3670</v>
      </c>
      <c r="O502" s="92" t="s">
        <v>1689</v>
      </c>
      <c r="P502" s="92" t="s">
        <v>3871</v>
      </c>
      <c r="Q502" s="162"/>
      <c r="R502" s="159" t="s">
        <v>4025</v>
      </c>
      <c r="S502" s="70"/>
      <c r="T502" s="162" t="s">
        <v>728</v>
      </c>
      <c r="U502" s="85" t="s">
        <v>1689</v>
      </c>
      <c r="V502" s="79" t="s">
        <v>1660</v>
      </c>
      <c r="W502" s="79" t="s">
        <v>1266</v>
      </c>
      <c r="X502" s="89" t="s">
        <v>1702</v>
      </c>
      <c r="Y502" s="90" t="s">
        <v>216</v>
      </c>
      <c r="Z502" s="90" t="s">
        <v>219</v>
      </c>
      <c r="AA502" s="85" t="s">
        <v>19</v>
      </c>
      <c r="AB502" s="93" t="s">
        <v>14</v>
      </c>
      <c r="AC502" s="93">
        <v>200</v>
      </c>
      <c r="AI502" s="146"/>
      <c r="AK502" s="88">
        <f t="shared" si="31"/>
        <v>0</v>
      </c>
      <c r="AO502" s="91" t="s">
        <v>200</v>
      </c>
    </row>
    <row r="503" spans="1:41">
      <c r="A503" s="85">
        <v>502</v>
      </c>
      <c r="C503" s="85" t="s">
        <v>1777</v>
      </c>
      <c r="D503" s="92" t="s">
        <v>563</v>
      </c>
      <c r="E503" s="85" t="s">
        <v>2571</v>
      </c>
      <c r="F503" s="85" t="s">
        <v>2574</v>
      </c>
      <c r="G503" s="85" t="s">
        <v>2</v>
      </c>
      <c r="H503" s="85" t="s">
        <v>794</v>
      </c>
      <c r="I503" s="85">
        <v>2016</v>
      </c>
      <c r="L503" s="92" t="s">
        <v>4</v>
      </c>
      <c r="M503" s="92"/>
      <c r="N503" s="162" t="s">
        <v>3670</v>
      </c>
      <c r="O503" s="92" t="s">
        <v>1689</v>
      </c>
      <c r="P503" s="92" t="s">
        <v>3871</v>
      </c>
      <c r="Q503" s="162"/>
      <c r="R503" s="159" t="s">
        <v>4025</v>
      </c>
      <c r="S503" s="70"/>
      <c r="T503" s="162" t="s">
        <v>728</v>
      </c>
      <c r="U503" s="85" t="s">
        <v>1689</v>
      </c>
      <c r="V503" s="79" t="s">
        <v>1661</v>
      </c>
      <c r="W503" s="79" t="s">
        <v>1267</v>
      </c>
      <c r="X503" s="89" t="s">
        <v>1702</v>
      </c>
      <c r="Y503" s="90" t="s">
        <v>216</v>
      </c>
      <c r="Z503" s="90" t="s">
        <v>219</v>
      </c>
      <c r="AA503" s="85" t="s">
        <v>19</v>
      </c>
      <c r="AB503" s="93" t="s">
        <v>14</v>
      </c>
      <c r="AC503" s="93">
        <v>200</v>
      </c>
      <c r="AI503" s="146"/>
      <c r="AK503" s="88">
        <f t="shared" si="31"/>
        <v>0</v>
      </c>
      <c r="AO503" s="91" t="s">
        <v>200</v>
      </c>
    </row>
    <row r="504" spans="1:41">
      <c r="A504" s="85">
        <v>503</v>
      </c>
      <c r="C504" s="85" t="s">
        <v>1777</v>
      </c>
      <c r="D504" s="92" t="s">
        <v>564</v>
      </c>
      <c r="E504" s="85" t="s">
        <v>2599</v>
      </c>
      <c r="F504" s="85" t="s">
        <v>2600</v>
      </c>
      <c r="G504" s="85" t="s">
        <v>2</v>
      </c>
      <c r="H504" s="85" t="s">
        <v>794</v>
      </c>
      <c r="I504" s="85">
        <v>2016</v>
      </c>
      <c r="L504" s="92" t="s">
        <v>4</v>
      </c>
      <c r="M504" s="92"/>
      <c r="N504" s="162" t="s">
        <v>257</v>
      </c>
      <c r="O504" s="92" t="s">
        <v>3834</v>
      </c>
      <c r="P504" s="92" t="s">
        <v>4113</v>
      </c>
      <c r="Q504" s="162"/>
      <c r="R504" s="159" t="s">
        <v>4123</v>
      </c>
      <c r="S504" s="70"/>
      <c r="T504" s="162" t="s">
        <v>3757</v>
      </c>
      <c r="U504" s="85" t="s">
        <v>1690</v>
      </c>
      <c r="V504" s="79" t="s">
        <v>1662</v>
      </c>
      <c r="W504" s="79" t="s">
        <v>1268</v>
      </c>
      <c r="X504" s="89" t="s">
        <v>1702</v>
      </c>
      <c r="Y504" s="90" t="s">
        <v>217</v>
      </c>
      <c r="Z504" s="90" t="s">
        <v>219</v>
      </c>
      <c r="AA504" s="85" t="s">
        <v>19</v>
      </c>
      <c r="AB504" s="93" t="s">
        <v>17</v>
      </c>
      <c r="AC504" s="93">
        <v>200</v>
      </c>
      <c r="AF504" s="145">
        <v>1</v>
      </c>
      <c r="AH504" s="145">
        <v>1</v>
      </c>
      <c r="AI504" s="146" t="s">
        <v>1681</v>
      </c>
      <c r="AK504" s="88">
        <f t="shared" si="31"/>
        <v>0</v>
      </c>
      <c r="AO504" s="91" t="s">
        <v>200</v>
      </c>
    </row>
    <row r="505" spans="1:41">
      <c r="A505" s="85">
        <v>504</v>
      </c>
      <c r="C505" s="85" t="s">
        <v>1777</v>
      </c>
      <c r="D505" s="92" t="s">
        <v>565</v>
      </c>
      <c r="E505" s="85" t="s">
        <v>2599</v>
      </c>
      <c r="F505" s="85" t="s">
        <v>2601</v>
      </c>
      <c r="G505" s="85" t="s">
        <v>2</v>
      </c>
      <c r="H505" s="85" t="s">
        <v>794</v>
      </c>
      <c r="I505" s="85">
        <v>2016</v>
      </c>
      <c r="L505" s="92" t="s">
        <v>4</v>
      </c>
      <c r="M505" s="92"/>
      <c r="N505" s="162" t="s">
        <v>257</v>
      </c>
      <c r="O505" s="92" t="s">
        <v>3834</v>
      </c>
      <c r="P505" s="92" t="s">
        <v>4113</v>
      </c>
      <c r="Q505" s="162"/>
      <c r="R505" s="159" t="s">
        <v>4123</v>
      </c>
      <c r="S505" s="70"/>
      <c r="T505" s="162" t="s">
        <v>3757</v>
      </c>
      <c r="U505" s="85" t="s">
        <v>1690</v>
      </c>
      <c r="V505" s="79" t="s">
        <v>1663</v>
      </c>
      <c r="W505" s="79" t="s">
        <v>1269</v>
      </c>
      <c r="X505" s="89" t="s">
        <v>1702</v>
      </c>
      <c r="Y505" s="90" t="s">
        <v>216</v>
      </c>
      <c r="Z505" s="90" t="s">
        <v>219</v>
      </c>
      <c r="AA505" s="85" t="s">
        <v>19</v>
      </c>
      <c r="AB505" s="93" t="s">
        <v>14</v>
      </c>
      <c r="AC505" s="93">
        <v>200</v>
      </c>
      <c r="AI505" s="146"/>
      <c r="AK505" s="88">
        <f t="shared" si="31"/>
        <v>0</v>
      </c>
      <c r="AO505" s="91" t="s">
        <v>200</v>
      </c>
    </row>
    <row r="506" spans="1:41">
      <c r="A506" s="85">
        <v>505</v>
      </c>
      <c r="C506" s="85" t="s">
        <v>1777</v>
      </c>
      <c r="D506" s="90" t="s">
        <v>4485</v>
      </c>
      <c r="E506" s="85" t="s">
        <v>2661</v>
      </c>
      <c r="F506" s="85" t="s">
        <v>2662</v>
      </c>
      <c r="G506" s="85" t="s">
        <v>2</v>
      </c>
      <c r="H506" s="85" t="s">
        <v>794</v>
      </c>
      <c r="I506" s="85">
        <v>2016</v>
      </c>
      <c r="L506" s="90" t="s">
        <v>294</v>
      </c>
      <c r="M506" s="90"/>
      <c r="N506" s="93" t="s">
        <v>258</v>
      </c>
      <c r="O506" s="92" t="s">
        <v>3833</v>
      </c>
      <c r="P506" s="92" t="s">
        <v>3847</v>
      </c>
      <c r="Q506" s="93"/>
      <c r="R506" s="159" t="s">
        <v>4026</v>
      </c>
      <c r="S506" s="70"/>
      <c r="T506" s="93" t="s">
        <v>3758</v>
      </c>
      <c r="U506" s="85" t="s">
        <v>1694</v>
      </c>
      <c r="V506" s="81" t="s">
        <v>1664</v>
      </c>
      <c r="W506" s="81" t="s">
        <v>848</v>
      </c>
      <c r="X506" s="89" t="s">
        <v>1702</v>
      </c>
      <c r="Y506" s="90" t="s">
        <v>217</v>
      </c>
      <c r="Z506" s="90" t="s">
        <v>219</v>
      </c>
      <c r="AA506" s="85" t="s">
        <v>19</v>
      </c>
      <c r="AB506" s="93" t="s">
        <v>17</v>
      </c>
      <c r="AC506" s="93">
        <v>200</v>
      </c>
      <c r="AF506" s="145">
        <v>1</v>
      </c>
      <c r="AH506" s="145">
        <v>1</v>
      </c>
      <c r="AI506" s="146" t="s">
        <v>1681</v>
      </c>
      <c r="AK506" s="54">
        <f t="shared" si="31"/>
        <v>263197</v>
      </c>
      <c r="AL506" s="54"/>
      <c r="AM506" s="54"/>
      <c r="AN506" s="54">
        <v>263197</v>
      </c>
      <c r="AO506" s="91" t="s">
        <v>200</v>
      </c>
    </row>
    <row r="507" spans="1:41">
      <c r="A507" s="85">
        <v>506</v>
      </c>
      <c r="C507" s="85" t="s">
        <v>1777</v>
      </c>
      <c r="D507" s="90" t="s">
        <v>4486</v>
      </c>
      <c r="E507" s="85" t="s">
        <v>2661</v>
      </c>
      <c r="F507" s="85" t="s">
        <v>2663</v>
      </c>
      <c r="G507" s="85" t="s">
        <v>2</v>
      </c>
      <c r="H507" s="85" t="s">
        <v>794</v>
      </c>
      <c r="I507" s="85">
        <v>2016</v>
      </c>
      <c r="L507" s="90" t="s">
        <v>294</v>
      </c>
      <c r="M507" s="90"/>
      <c r="N507" s="93" t="s">
        <v>258</v>
      </c>
      <c r="O507" s="92" t="s">
        <v>3833</v>
      </c>
      <c r="P507" s="92" t="s">
        <v>3847</v>
      </c>
      <c r="Q507" s="93"/>
      <c r="R507" s="159" t="s">
        <v>4026</v>
      </c>
      <c r="S507" s="70"/>
      <c r="T507" s="93" t="s">
        <v>3758</v>
      </c>
      <c r="U507" s="85" t="s">
        <v>1694</v>
      </c>
      <c r="V507" s="81" t="s">
        <v>1665</v>
      </c>
      <c r="W507" s="81" t="s">
        <v>848</v>
      </c>
      <c r="X507" s="89" t="s">
        <v>1702</v>
      </c>
      <c r="Y507" s="90" t="s">
        <v>769</v>
      </c>
      <c r="Z507" s="90" t="s">
        <v>219</v>
      </c>
      <c r="AA507" s="85" t="s">
        <v>19</v>
      </c>
      <c r="AB507" s="93" t="s">
        <v>14</v>
      </c>
      <c r="AC507" s="90">
        <v>300</v>
      </c>
      <c r="AI507" s="146"/>
      <c r="AK507" s="54">
        <f t="shared" si="31"/>
        <v>0</v>
      </c>
      <c r="AL507" s="54"/>
      <c r="AM507" s="54"/>
      <c r="AN507" s="54"/>
      <c r="AO507" s="91" t="s">
        <v>200</v>
      </c>
    </row>
    <row r="508" spans="1:41">
      <c r="A508" s="85">
        <v>507</v>
      </c>
      <c r="C508" s="85" t="s">
        <v>1777</v>
      </c>
      <c r="D508" s="90" t="s">
        <v>4487</v>
      </c>
      <c r="E508" s="85" t="s">
        <v>2661</v>
      </c>
      <c r="F508" s="85" t="s">
        <v>2664</v>
      </c>
      <c r="G508" s="85" t="s">
        <v>2</v>
      </c>
      <c r="H508" s="85" t="s">
        <v>794</v>
      </c>
      <c r="I508" s="85">
        <v>2016</v>
      </c>
      <c r="L508" s="90" t="s">
        <v>294</v>
      </c>
      <c r="M508" s="90"/>
      <c r="N508" s="93" t="s">
        <v>258</v>
      </c>
      <c r="O508" s="92" t="s">
        <v>3833</v>
      </c>
      <c r="P508" s="92" t="s">
        <v>3847</v>
      </c>
      <c r="Q508" s="93"/>
      <c r="R508" s="159" t="s">
        <v>4026</v>
      </c>
      <c r="S508" s="70"/>
      <c r="T508" s="93" t="s">
        <v>3758</v>
      </c>
      <c r="U508" s="85" t="s">
        <v>1694</v>
      </c>
      <c r="V508" s="81" t="s">
        <v>1666</v>
      </c>
      <c r="W508" s="81" t="s">
        <v>848</v>
      </c>
      <c r="X508" s="89" t="s">
        <v>1702</v>
      </c>
      <c r="Y508" s="90" t="s">
        <v>769</v>
      </c>
      <c r="Z508" s="90" t="s">
        <v>219</v>
      </c>
      <c r="AA508" s="85" t="s">
        <v>19</v>
      </c>
      <c r="AB508" s="93" t="s">
        <v>14</v>
      </c>
      <c r="AC508" s="90">
        <v>300</v>
      </c>
      <c r="AI508" s="146"/>
      <c r="AK508" s="54">
        <f t="shared" si="31"/>
        <v>0</v>
      </c>
      <c r="AL508" s="54"/>
      <c r="AM508" s="54"/>
      <c r="AN508" s="54"/>
      <c r="AO508" s="91" t="s">
        <v>200</v>
      </c>
    </row>
    <row r="509" spans="1:41">
      <c r="A509" s="85">
        <v>508</v>
      </c>
      <c r="C509" s="85" t="s">
        <v>1777</v>
      </c>
      <c r="D509" s="90" t="s">
        <v>4488</v>
      </c>
      <c r="E509" s="85" t="s">
        <v>2661</v>
      </c>
      <c r="F509" s="85" t="s">
        <v>2665</v>
      </c>
      <c r="G509" s="85" t="s">
        <v>2</v>
      </c>
      <c r="H509" s="85" t="s">
        <v>794</v>
      </c>
      <c r="I509" s="85">
        <v>2016</v>
      </c>
      <c r="L509" s="90" t="s">
        <v>294</v>
      </c>
      <c r="M509" s="90"/>
      <c r="N509" s="93" t="s">
        <v>258</v>
      </c>
      <c r="O509" s="92" t="s">
        <v>3833</v>
      </c>
      <c r="P509" s="92" t="s">
        <v>3847</v>
      </c>
      <c r="Q509" s="93"/>
      <c r="R509" s="159" t="s">
        <v>4026</v>
      </c>
      <c r="S509" s="70"/>
      <c r="T509" s="93" t="s">
        <v>3758</v>
      </c>
      <c r="U509" s="85" t="s">
        <v>1694</v>
      </c>
      <c r="V509" s="81" t="s">
        <v>1667</v>
      </c>
      <c r="W509" s="81" t="s">
        <v>848</v>
      </c>
      <c r="X509" s="89" t="s">
        <v>1702</v>
      </c>
      <c r="Y509" s="90" t="s">
        <v>769</v>
      </c>
      <c r="Z509" s="90" t="s">
        <v>219</v>
      </c>
      <c r="AA509" s="85" t="s">
        <v>19</v>
      </c>
      <c r="AB509" s="93" t="s">
        <v>14</v>
      </c>
      <c r="AC509" s="90">
        <v>300</v>
      </c>
      <c r="AI509" s="146"/>
      <c r="AK509" s="54">
        <f t="shared" si="31"/>
        <v>0</v>
      </c>
      <c r="AL509" s="54"/>
      <c r="AM509" s="54"/>
      <c r="AN509" s="54"/>
      <c r="AO509" s="91" t="s">
        <v>200</v>
      </c>
    </row>
    <row r="510" spans="1:41">
      <c r="A510" s="85">
        <v>509</v>
      </c>
      <c r="C510" s="85" t="s">
        <v>1777</v>
      </c>
      <c r="D510" s="90" t="s">
        <v>4489</v>
      </c>
      <c r="E510" s="85" t="s">
        <v>2666</v>
      </c>
      <c r="F510" s="85" t="s">
        <v>2667</v>
      </c>
      <c r="G510" s="85" t="s">
        <v>2</v>
      </c>
      <c r="H510" s="85" t="s">
        <v>794</v>
      </c>
      <c r="I510" s="85">
        <v>2016</v>
      </c>
      <c r="L510" s="90" t="s">
        <v>294</v>
      </c>
      <c r="M510" s="90"/>
      <c r="N510" s="93" t="s">
        <v>259</v>
      </c>
      <c r="O510" s="92" t="s">
        <v>3833</v>
      </c>
      <c r="P510" s="92" t="s">
        <v>3847</v>
      </c>
      <c r="Q510" s="93"/>
      <c r="R510" s="159" t="s">
        <v>4027</v>
      </c>
      <c r="S510" s="70"/>
      <c r="T510" s="93" t="s">
        <v>3759</v>
      </c>
      <c r="U510" s="85" t="s">
        <v>1694</v>
      </c>
      <c r="V510" s="81" t="s">
        <v>809</v>
      </c>
      <c r="W510" s="81" t="s">
        <v>849</v>
      </c>
      <c r="X510" s="89" t="s">
        <v>1702</v>
      </c>
      <c r="Y510" s="90" t="s">
        <v>217</v>
      </c>
      <c r="Z510" s="90" t="s">
        <v>219</v>
      </c>
      <c r="AA510" s="85" t="s">
        <v>19</v>
      </c>
      <c r="AB510" s="93" t="s">
        <v>17</v>
      </c>
      <c r="AC510" s="93">
        <v>200</v>
      </c>
      <c r="AH510" s="145">
        <v>1</v>
      </c>
      <c r="AI510" s="146" t="s">
        <v>1681</v>
      </c>
      <c r="AK510" s="54">
        <f t="shared" si="31"/>
        <v>0</v>
      </c>
      <c r="AL510" s="54"/>
      <c r="AM510" s="54"/>
      <c r="AN510" s="54"/>
      <c r="AO510" s="91" t="s">
        <v>200</v>
      </c>
    </row>
    <row r="511" spans="1:41">
      <c r="A511" s="85">
        <v>510</v>
      </c>
      <c r="C511" s="85" t="s">
        <v>1777</v>
      </c>
      <c r="D511" s="90" t="s">
        <v>4490</v>
      </c>
      <c r="E511" s="85" t="s">
        <v>2666</v>
      </c>
      <c r="F511" s="85" t="s">
        <v>2669</v>
      </c>
      <c r="G511" s="85" t="s">
        <v>2668</v>
      </c>
      <c r="H511" s="85" t="s">
        <v>794</v>
      </c>
      <c r="I511" s="85">
        <v>2016</v>
      </c>
      <c r="L511" s="90" t="s">
        <v>294</v>
      </c>
      <c r="M511" s="90"/>
      <c r="N511" s="93" t="s">
        <v>259</v>
      </c>
      <c r="O511" s="92" t="s">
        <v>3833</v>
      </c>
      <c r="P511" s="92" t="s">
        <v>3847</v>
      </c>
      <c r="Q511" s="93"/>
      <c r="R511" s="159" t="s">
        <v>4027</v>
      </c>
      <c r="S511" s="70"/>
      <c r="T511" s="93" t="s">
        <v>3759</v>
      </c>
      <c r="U511" s="85" t="s">
        <v>1694</v>
      </c>
      <c r="V511" s="81" t="s">
        <v>809</v>
      </c>
      <c r="W511" s="81" t="s">
        <v>849</v>
      </c>
      <c r="X511" s="89" t="s">
        <v>1702</v>
      </c>
      <c r="Y511" s="90" t="s">
        <v>769</v>
      </c>
      <c r="Z511" s="90" t="s">
        <v>219</v>
      </c>
      <c r="AA511" s="85" t="s">
        <v>19</v>
      </c>
      <c r="AB511" s="93" t="s">
        <v>14</v>
      </c>
      <c r="AC511" s="90">
        <v>300</v>
      </c>
      <c r="AI511" s="146"/>
      <c r="AK511" s="54">
        <f t="shared" si="31"/>
        <v>0</v>
      </c>
      <c r="AL511" s="54"/>
      <c r="AM511" s="54"/>
      <c r="AN511" s="54"/>
      <c r="AO511" s="91" t="s">
        <v>200</v>
      </c>
    </row>
    <row r="512" spans="1:41">
      <c r="A512" s="85">
        <v>511</v>
      </c>
      <c r="C512" s="85" t="s">
        <v>1777</v>
      </c>
      <c r="D512" s="90" t="s">
        <v>4491</v>
      </c>
      <c r="E512" s="85" t="s">
        <v>2666</v>
      </c>
      <c r="F512" s="85" t="s">
        <v>2670</v>
      </c>
      <c r="G512" s="85" t="s">
        <v>2</v>
      </c>
      <c r="H512" s="85" t="s">
        <v>794</v>
      </c>
      <c r="I512" s="85">
        <v>2016</v>
      </c>
      <c r="L512" s="90" t="s">
        <v>294</v>
      </c>
      <c r="M512" s="90"/>
      <c r="N512" s="93" t="s">
        <v>259</v>
      </c>
      <c r="O512" s="92" t="s">
        <v>3833</v>
      </c>
      <c r="P512" s="92" t="s">
        <v>3847</v>
      </c>
      <c r="Q512" s="93"/>
      <c r="R512" s="159" t="s">
        <v>4027</v>
      </c>
      <c r="S512" s="70"/>
      <c r="T512" s="93" t="s">
        <v>3759</v>
      </c>
      <c r="U512" s="85" t="s">
        <v>1694</v>
      </c>
      <c r="V512" s="81" t="s">
        <v>809</v>
      </c>
      <c r="W512" s="81" t="s">
        <v>849</v>
      </c>
      <c r="X512" s="89" t="s">
        <v>1702</v>
      </c>
      <c r="Y512" s="90" t="s">
        <v>769</v>
      </c>
      <c r="Z512" s="90" t="s">
        <v>219</v>
      </c>
      <c r="AA512" s="85" t="s">
        <v>19</v>
      </c>
      <c r="AB512" s="93" t="s">
        <v>14</v>
      </c>
      <c r="AC512" s="90">
        <v>300</v>
      </c>
      <c r="AI512" s="146"/>
      <c r="AK512" s="54">
        <f t="shared" si="31"/>
        <v>0</v>
      </c>
      <c r="AL512" s="54"/>
      <c r="AM512" s="54"/>
      <c r="AN512" s="54"/>
      <c r="AO512" s="91" t="s">
        <v>200</v>
      </c>
    </row>
    <row r="513" spans="1:41">
      <c r="A513" s="85">
        <v>512</v>
      </c>
      <c r="C513" s="85" t="s">
        <v>1777</v>
      </c>
      <c r="D513" s="90" t="s">
        <v>4492</v>
      </c>
      <c r="E513" s="85" t="s">
        <v>2666</v>
      </c>
      <c r="F513" s="85" t="s">
        <v>2671</v>
      </c>
      <c r="G513" s="85" t="s">
        <v>2</v>
      </c>
      <c r="H513" s="85" t="s">
        <v>794</v>
      </c>
      <c r="I513" s="85">
        <v>2016</v>
      </c>
      <c r="L513" s="90" t="s">
        <v>294</v>
      </c>
      <c r="M513" s="90"/>
      <c r="N513" s="93" t="s">
        <v>259</v>
      </c>
      <c r="O513" s="92" t="s">
        <v>3833</v>
      </c>
      <c r="P513" s="92" t="s">
        <v>3847</v>
      </c>
      <c r="Q513" s="93"/>
      <c r="R513" s="159" t="s">
        <v>4027</v>
      </c>
      <c r="S513" s="70"/>
      <c r="T513" s="93" t="s">
        <v>3759</v>
      </c>
      <c r="U513" s="85" t="s">
        <v>1694</v>
      </c>
      <c r="V513" s="81" t="s">
        <v>809</v>
      </c>
      <c r="W513" s="81" t="s">
        <v>849</v>
      </c>
      <c r="X513" s="89" t="s">
        <v>1702</v>
      </c>
      <c r="Y513" s="90" t="s">
        <v>769</v>
      </c>
      <c r="Z513" s="90" t="s">
        <v>219</v>
      </c>
      <c r="AA513" s="85" t="s">
        <v>19</v>
      </c>
      <c r="AB513" s="93" t="s">
        <v>14</v>
      </c>
      <c r="AC513" s="90">
        <v>300</v>
      </c>
      <c r="AI513" s="146"/>
      <c r="AK513" s="54">
        <f t="shared" si="31"/>
        <v>0</v>
      </c>
      <c r="AL513" s="54"/>
      <c r="AM513" s="54"/>
      <c r="AN513" s="54"/>
      <c r="AO513" s="91" t="s">
        <v>200</v>
      </c>
    </row>
    <row r="514" spans="1:41">
      <c r="A514" s="85">
        <v>513</v>
      </c>
      <c r="C514" s="85" t="s">
        <v>1777</v>
      </c>
      <c r="D514" s="90" t="s">
        <v>4493</v>
      </c>
      <c r="E514" s="85" t="s">
        <v>2672</v>
      </c>
      <c r="F514" s="85" t="s">
        <v>2673</v>
      </c>
      <c r="G514" s="85" t="s">
        <v>2</v>
      </c>
      <c r="H514" s="85" t="s">
        <v>794</v>
      </c>
      <c r="I514" s="85">
        <v>2016</v>
      </c>
      <c r="L514" s="90" t="s">
        <v>294</v>
      </c>
      <c r="M514" s="90"/>
      <c r="N514" s="93" t="s">
        <v>260</v>
      </c>
      <c r="O514" s="92" t="s">
        <v>3833</v>
      </c>
      <c r="P514" s="92" t="s">
        <v>3847</v>
      </c>
      <c r="Q514" s="93"/>
      <c r="R514" s="159" t="s">
        <v>4028</v>
      </c>
      <c r="S514" s="70"/>
      <c r="T514" s="93" t="s">
        <v>260</v>
      </c>
      <c r="U514" s="85" t="s">
        <v>1694</v>
      </c>
      <c r="V514" s="81" t="s">
        <v>810</v>
      </c>
      <c r="W514" s="81" t="s">
        <v>850</v>
      </c>
      <c r="X514" s="89" t="s">
        <v>1702</v>
      </c>
      <c r="Y514" s="90" t="s">
        <v>217</v>
      </c>
      <c r="Z514" s="90" t="s">
        <v>219</v>
      </c>
      <c r="AA514" s="85" t="s">
        <v>19</v>
      </c>
      <c r="AB514" s="93" t="s">
        <v>17</v>
      </c>
      <c r="AC514" s="93">
        <v>200</v>
      </c>
      <c r="AF514" s="145">
        <v>1</v>
      </c>
      <c r="AH514" s="145">
        <v>1</v>
      </c>
      <c r="AI514" s="146" t="s">
        <v>1681</v>
      </c>
      <c r="AK514" s="54">
        <f t="shared" si="31"/>
        <v>0</v>
      </c>
      <c r="AL514" s="54"/>
      <c r="AM514" s="54"/>
      <c r="AN514" s="54"/>
      <c r="AO514" s="91" t="s">
        <v>200</v>
      </c>
    </row>
    <row r="515" spans="1:41">
      <c r="A515" s="85">
        <v>514</v>
      </c>
      <c r="C515" s="85" t="s">
        <v>1777</v>
      </c>
      <c r="D515" s="90" t="s">
        <v>4494</v>
      </c>
      <c r="E515" s="85" t="s">
        <v>2672</v>
      </c>
      <c r="F515" s="85" t="s">
        <v>2674</v>
      </c>
      <c r="G515" s="85" t="s">
        <v>2</v>
      </c>
      <c r="H515" s="85" t="s">
        <v>794</v>
      </c>
      <c r="I515" s="85">
        <v>2016</v>
      </c>
      <c r="L515" s="90" t="s">
        <v>294</v>
      </c>
      <c r="M515" s="90"/>
      <c r="N515" s="93" t="s">
        <v>260</v>
      </c>
      <c r="O515" s="92" t="s">
        <v>3833</v>
      </c>
      <c r="P515" s="92" t="s">
        <v>3847</v>
      </c>
      <c r="Q515" s="93"/>
      <c r="R515" s="159" t="s">
        <v>4028</v>
      </c>
      <c r="S515" s="70"/>
      <c r="T515" s="93" t="s">
        <v>260</v>
      </c>
      <c r="U515" s="85" t="s">
        <v>1694</v>
      </c>
      <c r="V515" s="81" t="s">
        <v>810</v>
      </c>
      <c r="W515" s="81" t="s">
        <v>850</v>
      </c>
      <c r="X515" s="89" t="s">
        <v>1702</v>
      </c>
      <c r="Y515" s="90" t="s">
        <v>769</v>
      </c>
      <c r="Z515" s="90" t="s">
        <v>219</v>
      </c>
      <c r="AA515" s="85" t="s">
        <v>19</v>
      </c>
      <c r="AB515" s="93" t="s">
        <v>14</v>
      </c>
      <c r="AC515" s="90">
        <v>300</v>
      </c>
      <c r="AI515" s="146"/>
      <c r="AK515" s="54">
        <f t="shared" si="31"/>
        <v>0</v>
      </c>
      <c r="AL515" s="54"/>
      <c r="AM515" s="54"/>
      <c r="AN515" s="54"/>
      <c r="AO515" s="91" t="s">
        <v>200</v>
      </c>
    </row>
    <row r="516" spans="1:41">
      <c r="A516" s="85">
        <v>515</v>
      </c>
      <c r="C516" s="85" t="s">
        <v>1777</v>
      </c>
      <c r="D516" s="90" t="s">
        <v>4495</v>
      </c>
      <c r="E516" s="85" t="s">
        <v>2672</v>
      </c>
      <c r="F516" s="85" t="s">
        <v>2675</v>
      </c>
      <c r="G516" s="85" t="s">
        <v>2</v>
      </c>
      <c r="H516" s="85" t="s">
        <v>794</v>
      </c>
      <c r="I516" s="85">
        <v>2016</v>
      </c>
      <c r="L516" s="90" t="s">
        <v>294</v>
      </c>
      <c r="M516" s="90"/>
      <c r="N516" s="93" t="s">
        <v>260</v>
      </c>
      <c r="O516" s="92" t="s">
        <v>3833</v>
      </c>
      <c r="P516" s="92" t="s">
        <v>3847</v>
      </c>
      <c r="Q516" s="93"/>
      <c r="R516" s="159" t="s">
        <v>4028</v>
      </c>
      <c r="S516" s="70"/>
      <c r="T516" s="93" t="s">
        <v>260</v>
      </c>
      <c r="U516" s="85" t="s">
        <v>1694</v>
      </c>
      <c r="V516" s="81" t="s">
        <v>810</v>
      </c>
      <c r="W516" s="81" t="s">
        <v>850</v>
      </c>
      <c r="X516" s="89" t="s">
        <v>1702</v>
      </c>
      <c r="Y516" s="90" t="s">
        <v>769</v>
      </c>
      <c r="Z516" s="90" t="s">
        <v>219</v>
      </c>
      <c r="AA516" s="85" t="s">
        <v>19</v>
      </c>
      <c r="AB516" s="93" t="s">
        <v>14</v>
      </c>
      <c r="AC516" s="90">
        <v>300</v>
      </c>
      <c r="AI516" s="146"/>
      <c r="AK516" s="54">
        <f t="shared" si="31"/>
        <v>0</v>
      </c>
      <c r="AL516" s="54"/>
      <c r="AM516" s="54"/>
      <c r="AN516" s="54"/>
      <c r="AO516" s="91" t="s">
        <v>200</v>
      </c>
    </row>
    <row r="517" spans="1:41">
      <c r="A517" s="85">
        <v>516</v>
      </c>
      <c r="C517" s="85" t="s">
        <v>1777</v>
      </c>
      <c r="D517" s="90" t="s">
        <v>4496</v>
      </c>
      <c r="E517" s="85" t="s">
        <v>2672</v>
      </c>
      <c r="F517" s="85" t="s">
        <v>2676</v>
      </c>
      <c r="G517" s="85" t="s">
        <v>2</v>
      </c>
      <c r="H517" s="85" t="s">
        <v>794</v>
      </c>
      <c r="I517" s="85">
        <v>2016</v>
      </c>
      <c r="L517" s="90" t="s">
        <v>294</v>
      </c>
      <c r="M517" s="90"/>
      <c r="N517" s="93" t="s">
        <v>260</v>
      </c>
      <c r="O517" s="92" t="s">
        <v>3833</v>
      </c>
      <c r="P517" s="92" t="s">
        <v>3847</v>
      </c>
      <c r="Q517" s="93"/>
      <c r="R517" s="159" t="s">
        <v>4028</v>
      </c>
      <c r="S517" s="70"/>
      <c r="T517" s="93" t="s">
        <v>260</v>
      </c>
      <c r="U517" s="85" t="s">
        <v>1694</v>
      </c>
      <c r="V517" s="81" t="s">
        <v>810</v>
      </c>
      <c r="W517" s="81" t="s">
        <v>850</v>
      </c>
      <c r="X517" s="89" t="s">
        <v>1702</v>
      </c>
      <c r="Y517" s="90" t="s">
        <v>769</v>
      </c>
      <c r="Z517" s="90" t="s">
        <v>219</v>
      </c>
      <c r="AA517" s="85" t="s">
        <v>19</v>
      </c>
      <c r="AB517" s="93" t="s">
        <v>14</v>
      </c>
      <c r="AC517" s="90">
        <v>300</v>
      </c>
      <c r="AI517" s="146"/>
      <c r="AK517" s="54">
        <f t="shared" si="31"/>
        <v>0</v>
      </c>
      <c r="AL517" s="54"/>
      <c r="AM517" s="54"/>
      <c r="AN517" s="54"/>
      <c r="AO517" s="91" t="s">
        <v>200</v>
      </c>
    </row>
    <row r="518" spans="1:41">
      <c r="A518" s="85">
        <v>517</v>
      </c>
      <c r="C518" s="85" t="s">
        <v>1777</v>
      </c>
      <c r="D518" s="90" t="s">
        <v>4497</v>
      </c>
      <c r="E518" s="85" t="s">
        <v>2677</v>
      </c>
      <c r="F518" s="85" t="s">
        <v>2678</v>
      </c>
      <c r="G518" s="85" t="s">
        <v>2</v>
      </c>
      <c r="H518" s="85" t="s">
        <v>794</v>
      </c>
      <c r="I518" s="85">
        <v>2016</v>
      </c>
      <c r="L518" s="90" t="s">
        <v>294</v>
      </c>
      <c r="M518" s="90"/>
      <c r="N518" s="93" t="s">
        <v>3818</v>
      </c>
      <c r="O518" s="92" t="s">
        <v>3833</v>
      </c>
      <c r="P518" s="92" t="s">
        <v>3847</v>
      </c>
      <c r="Q518" s="93"/>
      <c r="R518" s="159" t="s">
        <v>4029</v>
      </c>
      <c r="S518" s="70"/>
      <c r="T518" s="93" t="s">
        <v>261</v>
      </c>
      <c r="U518" s="85" t="s">
        <v>1694</v>
      </c>
      <c r="V518" s="81" t="s">
        <v>811</v>
      </c>
      <c r="W518" s="81" t="s">
        <v>851</v>
      </c>
      <c r="X518" s="89" t="s">
        <v>1702</v>
      </c>
      <c r="Y518" s="90" t="s">
        <v>217</v>
      </c>
      <c r="Z518" s="90" t="s">
        <v>219</v>
      </c>
      <c r="AA518" s="85" t="s">
        <v>19</v>
      </c>
      <c r="AB518" s="93" t="s">
        <v>17</v>
      </c>
      <c r="AC518" s="93">
        <v>200</v>
      </c>
      <c r="AH518" s="145">
        <v>1</v>
      </c>
      <c r="AI518" s="146" t="s">
        <v>1681</v>
      </c>
      <c r="AK518" s="54">
        <f t="shared" si="31"/>
        <v>0</v>
      </c>
      <c r="AL518" s="54"/>
      <c r="AM518" s="54"/>
      <c r="AN518" s="54"/>
      <c r="AO518" s="91" t="s">
        <v>200</v>
      </c>
    </row>
    <row r="519" spans="1:41">
      <c r="A519" s="85">
        <v>518</v>
      </c>
      <c r="C519" s="85" t="s">
        <v>1777</v>
      </c>
      <c r="D519" s="90" t="s">
        <v>4498</v>
      </c>
      <c r="E519" s="85" t="s">
        <v>2677</v>
      </c>
      <c r="F519" s="85" t="s">
        <v>2679</v>
      </c>
      <c r="G519" s="85" t="s">
        <v>2</v>
      </c>
      <c r="H519" s="85" t="s">
        <v>794</v>
      </c>
      <c r="I519" s="85">
        <v>2016</v>
      </c>
      <c r="L519" s="90" t="s">
        <v>294</v>
      </c>
      <c r="M519" s="90"/>
      <c r="N519" s="93" t="s">
        <v>3818</v>
      </c>
      <c r="O519" s="92" t="s">
        <v>3833</v>
      </c>
      <c r="P519" s="92" t="s">
        <v>3847</v>
      </c>
      <c r="Q519" s="93"/>
      <c r="R519" s="159" t="s">
        <v>4029</v>
      </c>
      <c r="S519" s="70"/>
      <c r="T519" s="93" t="s">
        <v>261</v>
      </c>
      <c r="U519" s="85" t="s">
        <v>1694</v>
      </c>
      <c r="V519" s="81" t="s">
        <v>811</v>
      </c>
      <c r="W519" s="81" t="s">
        <v>851</v>
      </c>
      <c r="X519" s="89" t="s">
        <v>1702</v>
      </c>
      <c r="Y519" s="90" t="s">
        <v>769</v>
      </c>
      <c r="Z519" s="90" t="s">
        <v>219</v>
      </c>
      <c r="AA519" s="85" t="s">
        <v>19</v>
      </c>
      <c r="AB519" s="93" t="s">
        <v>14</v>
      </c>
      <c r="AC519" s="90">
        <v>300</v>
      </c>
      <c r="AI519" s="146"/>
      <c r="AK519" s="54">
        <f t="shared" si="31"/>
        <v>0</v>
      </c>
      <c r="AL519" s="54"/>
      <c r="AM519" s="54"/>
      <c r="AN519" s="54"/>
      <c r="AO519" s="91" t="s">
        <v>200</v>
      </c>
    </row>
    <row r="520" spans="1:41">
      <c r="A520" s="85">
        <v>519</v>
      </c>
      <c r="C520" s="85" t="s">
        <v>1777</v>
      </c>
      <c r="D520" s="90" t="s">
        <v>4499</v>
      </c>
      <c r="E520" s="85" t="s">
        <v>2677</v>
      </c>
      <c r="F520" s="85" t="s">
        <v>2680</v>
      </c>
      <c r="G520" s="85" t="s">
        <v>2</v>
      </c>
      <c r="H520" s="85" t="s">
        <v>794</v>
      </c>
      <c r="I520" s="85">
        <v>2016</v>
      </c>
      <c r="L520" s="90" t="s">
        <v>294</v>
      </c>
      <c r="M520" s="90"/>
      <c r="N520" s="93" t="s">
        <v>3818</v>
      </c>
      <c r="O520" s="92" t="s">
        <v>3833</v>
      </c>
      <c r="P520" s="92" t="s">
        <v>3847</v>
      </c>
      <c r="Q520" s="93"/>
      <c r="R520" s="159" t="s">
        <v>4029</v>
      </c>
      <c r="S520" s="70"/>
      <c r="T520" s="93" t="s">
        <v>261</v>
      </c>
      <c r="U520" s="85" t="s">
        <v>1694</v>
      </c>
      <c r="V520" s="81" t="s">
        <v>811</v>
      </c>
      <c r="W520" s="81" t="s">
        <v>851</v>
      </c>
      <c r="X520" s="89" t="s">
        <v>1702</v>
      </c>
      <c r="Y520" s="90" t="s">
        <v>769</v>
      </c>
      <c r="Z520" s="90" t="s">
        <v>219</v>
      </c>
      <c r="AA520" s="85" t="s">
        <v>19</v>
      </c>
      <c r="AB520" s="93" t="s">
        <v>14</v>
      </c>
      <c r="AC520" s="90">
        <v>300</v>
      </c>
      <c r="AI520" s="146"/>
      <c r="AK520" s="54">
        <f t="shared" si="31"/>
        <v>0</v>
      </c>
      <c r="AL520" s="54"/>
      <c r="AM520" s="54"/>
      <c r="AN520" s="54"/>
      <c r="AO520" s="91" t="s">
        <v>200</v>
      </c>
    </row>
    <row r="521" spans="1:41">
      <c r="A521" s="85">
        <v>520</v>
      </c>
      <c r="C521" s="85" t="s">
        <v>1777</v>
      </c>
      <c r="D521" s="90" t="s">
        <v>4500</v>
      </c>
      <c r="E521" s="85" t="s">
        <v>2677</v>
      </c>
      <c r="F521" s="85" t="s">
        <v>2681</v>
      </c>
      <c r="G521" s="85" t="s">
        <v>2</v>
      </c>
      <c r="H521" s="85" t="s">
        <v>794</v>
      </c>
      <c r="I521" s="85">
        <v>2016</v>
      </c>
      <c r="L521" s="90" t="s">
        <v>294</v>
      </c>
      <c r="M521" s="90"/>
      <c r="N521" s="93" t="s">
        <v>3818</v>
      </c>
      <c r="O521" s="92" t="s">
        <v>3833</v>
      </c>
      <c r="P521" s="92" t="s">
        <v>3847</v>
      </c>
      <c r="Q521" s="93"/>
      <c r="R521" s="159" t="s">
        <v>4029</v>
      </c>
      <c r="S521" s="70"/>
      <c r="T521" s="93" t="s">
        <v>261</v>
      </c>
      <c r="U521" s="85" t="s">
        <v>1694</v>
      </c>
      <c r="V521" s="81" t="s">
        <v>811</v>
      </c>
      <c r="W521" s="81" t="s">
        <v>851</v>
      </c>
      <c r="X521" s="89" t="s">
        <v>1702</v>
      </c>
      <c r="Y521" s="90" t="s">
        <v>769</v>
      </c>
      <c r="Z521" s="90" t="s">
        <v>219</v>
      </c>
      <c r="AA521" s="85" t="s">
        <v>19</v>
      </c>
      <c r="AB521" s="93" t="s">
        <v>14</v>
      </c>
      <c r="AC521" s="90">
        <v>300</v>
      </c>
      <c r="AI521" s="146"/>
      <c r="AK521" s="54">
        <f t="shared" si="31"/>
        <v>0</v>
      </c>
      <c r="AL521" s="54"/>
      <c r="AM521" s="54"/>
      <c r="AN521" s="54"/>
      <c r="AO521" s="91" t="s">
        <v>200</v>
      </c>
    </row>
    <row r="522" spans="1:41">
      <c r="A522" s="85">
        <v>521</v>
      </c>
      <c r="C522" s="85" t="s">
        <v>1777</v>
      </c>
      <c r="D522" s="90" t="s">
        <v>4529</v>
      </c>
      <c r="E522" s="85" t="s">
        <v>2682</v>
      </c>
      <c r="F522" s="85" t="s">
        <v>2683</v>
      </c>
      <c r="G522" s="85" t="s">
        <v>2</v>
      </c>
      <c r="H522" s="85" t="s">
        <v>794</v>
      </c>
      <c r="I522" s="85">
        <v>2016</v>
      </c>
      <c r="L522" s="90" t="s">
        <v>294</v>
      </c>
      <c r="M522" s="90"/>
      <c r="N522" s="93" t="s">
        <v>262</v>
      </c>
      <c r="O522" s="92" t="s">
        <v>3833</v>
      </c>
      <c r="P522" s="92" t="s">
        <v>3874</v>
      </c>
      <c r="Q522" s="93"/>
      <c r="R522" s="159" t="s">
        <v>4030</v>
      </c>
      <c r="S522" s="70"/>
      <c r="T522" s="93" t="s">
        <v>3760</v>
      </c>
      <c r="U522" s="85" t="s">
        <v>1694</v>
      </c>
      <c r="V522" s="81" t="s">
        <v>812</v>
      </c>
      <c r="W522" s="81" t="s">
        <v>852</v>
      </c>
      <c r="X522" s="89" t="s">
        <v>1702</v>
      </c>
      <c r="Y522" s="90" t="s">
        <v>217</v>
      </c>
      <c r="Z522" s="90" t="s">
        <v>219</v>
      </c>
      <c r="AA522" s="85" t="s">
        <v>19</v>
      </c>
      <c r="AB522" s="93" t="s">
        <v>17</v>
      </c>
      <c r="AC522" s="93">
        <v>200</v>
      </c>
      <c r="AF522" s="145">
        <v>1</v>
      </c>
      <c r="AH522" s="145">
        <v>1</v>
      </c>
      <c r="AI522" s="146" t="s">
        <v>1681</v>
      </c>
      <c r="AK522" s="54">
        <f t="shared" si="31"/>
        <v>0</v>
      </c>
      <c r="AL522" s="54"/>
      <c r="AM522" s="54"/>
      <c r="AN522" s="54"/>
      <c r="AO522" s="91" t="s">
        <v>200</v>
      </c>
    </row>
    <row r="523" spans="1:41">
      <c r="A523" s="85">
        <v>522</v>
      </c>
      <c r="C523" s="85" t="s">
        <v>1777</v>
      </c>
      <c r="D523" s="90" t="s">
        <v>4530</v>
      </c>
      <c r="E523" s="85" t="s">
        <v>2682</v>
      </c>
      <c r="F523" s="85" t="s">
        <v>2684</v>
      </c>
      <c r="G523" s="85" t="s">
        <v>2</v>
      </c>
      <c r="H523" s="85" t="s">
        <v>794</v>
      </c>
      <c r="I523" s="85">
        <v>2016</v>
      </c>
      <c r="L523" s="90" t="s">
        <v>294</v>
      </c>
      <c r="M523" s="90"/>
      <c r="N523" s="93" t="s">
        <v>262</v>
      </c>
      <c r="O523" s="92" t="s">
        <v>3833</v>
      </c>
      <c r="P523" s="92" t="s">
        <v>3874</v>
      </c>
      <c r="Q523" s="93"/>
      <c r="R523" s="159" t="s">
        <v>4030</v>
      </c>
      <c r="S523" s="70"/>
      <c r="T523" s="93" t="s">
        <v>3760</v>
      </c>
      <c r="U523" s="85" t="s">
        <v>1694</v>
      </c>
      <c r="V523" s="81" t="s">
        <v>812</v>
      </c>
      <c r="W523" s="81" t="s">
        <v>852</v>
      </c>
      <c r="X523" s="89" t="s">
        <v>1702</v>
      </c>
      <c r="Y523" s="90" t="s">
        <v>769</v>
      </c>
      <c r="Z523" s="90" t="s">
        <v>219</v>
      </c>
      <c r="AA523" s="85" t="s">
        <v>19</v>
      </c>
      <c r="AB523" s="93" t="s">
        <v>14</v>
      </c>
      <c r="AC523" s="90">
        <v>300</v>
      </c>
      <c r="AI523" s="146"/>
      <c r="AK523" s="54">
        <f t="shared" si="31"/>
        <v>0</v>
      </c>
      <c r="AL523" s="54"/>
      <c r="AM523" s="54"/>
      <c r="AN523" s="54"/>
      <c r="AO523" s="91" t="s">
        <v>200</v>
      </c>
    </row>
    <row r="524" spans="1:41">
      <c r="A524" s="85">
        <v>523</v>
      </c>
      <c r="C524" s="85" t="s">
        <v>1777</v>
      </c>
      <c r="D524" s="90" t="s">
        <v>4531</v>
      </c>
      <c r="E524" s="85" t="s">
        <v>2682</v>
      </c>
      <c r="F524" s="85" t="s">
        <v>2685</v>
      </c>
      <c r="G524" s="85" t="s">
        <v>2</v>
      </c>
      <c r="H524" s="85" t="s">
        <v>794</v>
      </c>
      <c r="I524" s="85">
        <v>2016</v>
      </c>
      <c r="L524" s="90" t="s">
        <v>294</v>
      </c>
      <c r="M524" s="90"/>
      <c r="N524" s="93" t="s">
        <v>262</v>
      </c>
      <c r="O524" s="92" t="s">
        <v>3833</v>
      </c>
      <c r="P524" s="92" t="s">
        <v>3874</v>
      </c>
      <c r="Q524" s="93"/>
      <c r="R524" s="159" t="s">
        <v>4030</v>
      </c>
      <c r="S524" s="70"/>
      <c r="T524" s="93" t="s">
        <v>3760</v>
      </c>
      <c r="U524" s="85" t="s">
        <v>1694</v>
      </c>
      <c r="V524" s="81" t="s">
        <v>812</v>
      </c>
      <c r="W524" s="81" t="s">
        <v>852</v>
      </c>
      <c r="X524" s="89" t="s">
        <v>1702</v>
      </c>
      <c r="Y524" s="90" t="s">
        <v>769</v>
      </c>
      <c r="Z524" s="90" t="s">
        <v>219</v>
      </c>
      <c r="AA524" s="85" t="s">
        <v>19</v>
      </c>
      <c r="AB524" s="93" t="s">
        <v>14</v>
      </c>
      <c r="AC524" s="90">
        <v>300</v>
      </c>
      <c r="AI524" s="146"/>
      <c r="AK524" s="54">
        <f t="shared" si="31"/>
        <v>0</v>
      </c>
      <c r="AL524" s="54"/>
      <c r="AM524" s="54"/>
      <c r="AN524" s="54"/>
      <c r="AO524" s="91" t="s">
        <v>200</v>
      </c>
    </row>
    <row r="525" spans="1:41">
      <c r="A525" s="85">
        <v>524</v>
      </c>
      <c r="C525" s="85" t="s">
        <v>1777</v>
      </c>
      <c r="D525" s="90" t="s">
        <v>4532</v>
      </c>
      <c r="E525" s="85" t="s">
        <v>2682</v>
      </c>
      <c r="F525" s="85" t="s">
        <v>2686</v>
      </c>
      <c r="G525" s="85" t="s">
        <v>2</v>
      </c>
      <c r="H525" s="85" t="s">
        <v>794</v>
      </c>
      <c r="I525" s="85">
        <v>2016</v>
      </c>
      <c r="L525" s="90" t="s">
        <v>294</v>
      </c>
      <c r="M525" s="90"/>
      <c r="N525" s="93" t="s">
        <v>262</v>
      </c>
      <c r="O525" s="92" t="s">
        <v>3833</v>
      </c>
      <c r="P525" s="92" t="s">
        <v>3874</v>
      </c>
      <c r="Q525" s="93"/>
      <c r="R525" s="159" t="s">
        <v>4030</v>
      </c>
      <c r="S525" s="70"/>
      <c r="T525" s="93" t="s">
        <v>3760</v>
      </c>
      <c r="U525" s="85" t="s">
        <v>1694</v>
      </c>
      <c r="V525" s="81" t="s">
        <v>812</v>
      </c>
      <c r="W525" s="81" t="s">
        <v>852</v>
      </c>
      <c r="X525" s="89" t="s">
        <v>1702</v>
      </c>
      <c r="Y525" s="90" t="s">
        <v>769</v>
      </c>
      <c r="Z525" s="90" t="s">
        <v>219</v>
      </c>
      <c r="AA525" s="85" t="s">
        <v>19</v>
      </c>
      <c r="AB525" s="93" t="s">
        <v>14</v>
      </c>
      <c r="AC525" s="90">
        <v>300</v>
      </c>
      <c r="AI525" s="146"/>
      <c r="AK525" s="54">
        <f t="shared" si="31"/>
        <v>0</v>
      </c>
      <c r="AL525" s="54"/>
      <c r="AM525" s="54"/>
      <c r="AN525" s="54"/>
      <c r="AO525" s="91" t="s">
        <v>200</v>
      </c>
    </row>
    <row r="526" spans="1:41">
      <c r="A526" s="85">
        <v>525</v>
      </c>
      <c r="C526" s="85" t="s">
        <v>1777</v>
      </c>
      <c r="D526" s="90" t="s">
        <v>4533</v>
      </c>
      <c r="E526" s="85" t="s">
        <v>2687</v>
      </c>
      <c r="F526" s="85" t="s">
        <v>2688</v>
      </c>
      <c r="G526" s="85" t="s">
        <v>2</v>
      </c>
      <c r="H526" s="85" t="s">
        <v>794</v>
      </c>
      <c r="I526" s="85">
        <v>2016</v>
      </c>
      <c r="L526" s="90" t="s">
        <v>294</v>
      </c>
      <c r="M526" s="90"/>
      <c r="N526" s="93" t="s">
        <v>263</v>
      </c>
      <c r="O526" s="92" t="s">
        <v>3833</v>
      </c>
      <c r="P526" s="92" t="s">
        <v>3874</v>
      </c>
      <c r="Q526" s="93"/>
      <c r="R526" s="159" t="s">
        <v>4031</v>
      </c>
      <c r="S526" s="70"/>
      <c r="T526" s="93" t="s">
        <v>3761</v>
      </c>
      <c r="U526" s="85" t="s">
        <v>1694</v>
      </c>
      <c r="V526" s="81" t="s">
        <v>813</v>
      </c>
      <c r="W526" s="81" t="s">
        <v>853</v>
      </c>
      <c r="X526" s="89" t="s">
        <v>1702</v>
      </c>
      <c r="Y526" s="90" t="s">
        <v>217</v>
      </c>
      <c r="Z526" s="90" t="s">
        <v>219</v>
      </c>
      <c r="AA526" s="85" t="s">
        <v>19</v>
      </c>
      <c r="AB526" s="93" t="s">
        <v>17</v>
      </c>
      <c r="AC526" s="93">
        <v>200</v>
      </c>
      <c r="AH526" s="145">
        <v>1</v>
      </c>
      <c r="AI526" s="146" t="s">
        <v>1681</v>
      </c>
      <c r="AK526" s="54">
        <f t="shared" ref="AK526:AK589" si="33">SUM(AL526:AN526)</f>
        <v>0</v>
      </c>
      <c r="AL526" s="54"/>
      <c r="AM526" s="54"/>
      <c r="AN526" s="54"/>
      <c r="AO526" s="91" t="s">
        <v>200</v>
      </c>
    </row>
    <row r="527" spans="1:41">
      <c r="A527" s="85">
        <v>526</v>
      </c>
      <c r="C527" s="85" t="s">
        <v>1777</v>
      </c>
      <c r="D527" s="90" t="s">
        <v>4534</v>
      </c>
      <c r="E527" s="85" t="s">
        <v>2687</v>
      </c>
      <c r="F527" s="85" t="s">
        <v>2689</v>
      </c>
      <c r="G527" s="85" t="s">
        <v>2</v>
      </c>
      <c r="H527" s="85" t="s">
        <v>794</v>
      </c>
      <c r="I527" s="85">
        <v>2016</v>
      </c>
      <c r="L527" s="90" t="s">
        <v>294</v>
      </c>
      <c r="M527" s="90"/>
      <c r="N527" s="93" t="s">
        <v>263</v>
      </c>
      <c r="O527" s="92" t="s">
        <v>3833</v>
      </c>
      <c r="P527" s="92" t="s">
        <v>3874</v>
      </c>
      <c r="Q527" s="93"/>
      <c r="R527" s="159" t="s">
        <v>4031</v>
      </c>
      <c r="S527" s="70"/>
      <c r="T527" s="93" t="s">
        <v>3761</v>
      </c>
      <c r="U527" s="85" t="s">
        <v>1694</v>
      </c>
      <c r="V527" s="81" t="s">
        <v>813</v>
      </c>
      <c r="W527" s="81" t="s">
        <v>853</v>
      </c>
      <c r="X527" s="89" t="s">
        <v>1702</v>
      </c>
      <c r="Y527" s="90" t="s">
        <v>769</v>
      </c>
      <c r="Z527" s="90" t="s">
        <v>219</v>
      </c>
      <c r="AA527" s="85" t="s">
        <v>19</v>
      </c>
      <c r="AB527" s="93" t="s">
        <v>14</v>
      </c>
      <c r="AC527" s="90">
        <v>300</v>
      </c>
      <c r="AI527" s="146"/>
      <c r="AK527" s="54">
        <f t="shared" si="33"/>
        <v>0</v>
      </c>
      <c r="AL527" s="54"/>
      <c r="AM527" s="54"/>
      <c r="AN527" s="54"/>
      <c r="AO527" s="91" t="s">
        <v>200</v>
      </c>
    </row>
    <row r="528" spans="1:41">
      <c r="A528" s="85">
        <v>527</v>
      </c>
      <c r="C528" s="85" t="s">
        <v>1777</v>
      </c>
      <c r="D528" s="90" t="s">
        <v>4535</v>
      </c>
      <c r="E528" s="85" t="s">
        <v>2687</v>
      </c>
      <c r="F528" s="85" t="s">
        <v>2690</v>
      </c>
      <c r="G528" s="85" t="s">
        <v>2</v>
      </c>
      <c r="H528" s="85" t="s">
        <v>794</v>
      </c>
      <c r="I528" s="85">
        <v>2016</v>
      </c>
      <c r="L528" s="90" t="s">
        <v>294</v>
      </c>
      <c r="M528" s="90"/>
      <c r="N528" s="93" t="s">
        <v>263</v>
      </c>
      <c r="O528" s="92" t="s">
        <v>3833</v>
      </c>
      <c r="P528" s="92" t="s">
        <v>3874</v>
      </c>
      <c r="Q528" s="93"/>
      <c r="R528" s="159" t="s">
        <v>4031</v>
      </c>
      <c r="S528" s="70"/>
      <c r="T528" s="93" t="s">
        <v>3761</v>
      </c>
      <c r="U528" s="85" t="s">
        <v>1694</v>
      </c>
      <c r="V528" s="81" t="s">
        <v>813</v>
      </c>
      <c r="W528" s="81" t="s">
        <v>853</v>
      </c>
      <c r="X528" s="89" t="s">
        <v>1702</v>
      </c>
      <c r="Y528" s="90" t="s">
        <v>769</v>
      </c>
      <c r="Z528" s="90" t="s">
        <v>219</v>
      </c>
      <c r="AA528" s="85" t="s">
        <v>19</v>
      </c>
      <c r="AB528" s="93" t="s">
        <v>14</v>
      </c>
      <c r="AC528" s="90">
        <v>300</v>
      </c>
      <c r="AI528" s="146"/>
      <c r="AK528" s="54">
        <f t="shared" si="33"/>
        <v>0</v>
      </c>
      <c r="AL528" s="54"/>
      <c r="AM528" s="54"/>
      <c r="AN528" s="54"/>
      <c r="AO528" s="91" t="s">
        <v>200</v>
      </c>
    </row>
    <row r="529" spans="1:41">
      <c r="A529" s="85">
        <v>528</v>
      </c>
      <c r="C529" s="85" t="s">
        <v>1777</v>
      </c>
      <c r="D529" s="90" t="s">
        <v>4536</v>
      </c>
      <c r="E529" s="85" t="s">
        <v>2687</v>
      </c>
      <c r="F529" s="85" t="s">
        <v>2691</v>
      </c>
      <c r="G529" s="85" t="s">
        <v>2</v>
      </c>
      <c r="H529" s="85" t="s">
        <v>794</v>
      </c>
      <c r="I529" s="85">
        <v>2016</v>
      </c>
      <c r="L529" s="90" t="s">
        <v>294</v>
      </c>
      <c r="M529" s="90"/>
      <c r="N529" s="93" t="s">
        <v>263</v>
      </c>
      <c r="O529" s="92" t="s">
        <v>3833</v>
      </c>
      <c r="P529" s="92" t="s">
        <v>3874</v>
      </c>
      <c r="Q529" s="93"/>
      <c r="R529" s="159" t="s">
        <v>4031</v>
      </c>
      <c r="S529" s="70"/>
      <c r="T529" s="93" t="s">
        <v>3761</v>
      </c>
      <c r="U529" s="85" t="s">
        <v>1694</v>
      </c>
      <c r="V529" s="81" t="s">
        <v>813</v>
      </c>
      <c r="W529" s="81" t="s">
        <v>853</v>
      </c>
      <c r="X529" s="89" t="s">
        <v>1702</v>
      </c>
      <c r="Y529" s="90" t="s">
        <v>769</v>
      </c>
      <c r="Z529" s="90" t="s">
        <v>219</v>
      </c>
      <c r="AA529" s="85" t="s">
        <v>19</v>
      </c>
      <c r="AB529" s="93" t="s">
        <v>14</v>
      </c>
      <c r="AC529" s="90">
        <v>300</v>
      </c>
      <c r="AI529" s="146"/>
      <c r="AK529" s="54">
        <f t="shared" si="33"/>
        <v>0</v>
      </c>
      <c r="AL529" s="54"/>
      <c r="AM529" s="54"/>
      <c r="AN529" s="54"/>
      <c r="AO529" s="91" t="s">
        <v>200</v>
      </c>
    </row>
    <row r="530" spans="1:41">
      <c r="A530" s="85">
        <v>529</v>
      </c>
      <c r="C530" s="85" t="s">
        <v>1777</v>
      </c>
      <c r="D530" s="90" t="s">
        <v>4525</v>
      </c>
      <c r="E530" s="85" t="s">
        <v>2692</v>
      </c>
      <c r="F530" s="85" t="s">
        <v>2693</v>
      </c>
      <c r="G530" s="85" t="s">
        <v>2</v>
      </c>
      <c r="H530" s="85" t="s">
        <v>794</v>
      </c>
      <c r="I530" s="85">
        <v>2016</v>
      </c>
      <c r="L530" s="90" t="s">
        <v>294</v>
      </c>
      <c r="M530" s="90"/>
      <c r="N530" s="93" t="s">
        <v>264</v>
      </c>
      <c r="O530" s="92" t="s">
        <v>3833</v>
      </c>
      <c r="P530" s="92" t="s">
        <v>3874</v>
      </c>
      <c r="Q530" s="93"/>
      <c r="R530" s="159" t="s">
        <v>4032</v>
      </c>
      <c r="S530" s="70"/>
      <c r="T530" s="93" t="s">
        <v>3762</v>
      </c>
      <c r="U530" s="85" t="s">
        <v>1694</v>
      </c>
      <c r="V530" s="81" t="s">
        <v>814</v>
      </c>
      <c r="W530" s="81" t="s">
        <v>854</v>
      </c>
      <c r="X530" s="89" t="s">
        <v>1702</v>
      </c>
      <c r="Y530" s="90" t="s">
        <v>217</v>
      </c>
      <c r="Z530" s="90" t="s">
        <v>219</v>
      </c>
      <c r="AA530" s="85" t="s">
        <v>19</v>
      </c>
      <c r="AB530" s="93" t="s">
        <v>17</v>
      </c>
      <c r="AC530" s="93">
        <v>200</v>
      </c>
      <c r="AH530" s="145">
        <v>1</v>
      </c>
      <c r="AI530" s="146" t="s">
        <v>1681</v>
      </c>
      <c r="AK530" s="54">
        <f t="shared" si="33"/>
        <v>0</v>
      </c>
      <c r="AL530" s="54"/>
      <c r="AM530" s="54"/>
      <c r="AN530" s="54"/>
      <c r="AO530" s="91" t="s">
        <v>200</v>
      </c>
    </row>
    <row r="531" spans="1:41">
      <c r="A531" s="85">
        <v>530</v>
      </c>
      <c r="C531" s="85" t="s">
        <v>1777</v>
      </c>
      <c r="D531" s="90" t="s">
        <v>4526</v>
      </c>
      <c r="E531" s="85" t="s">
        <v>2692</v>
      </c>
      <c r="F531" s="85" t="s">
        <v>2694</v>
      </c>
      <c r="G531" s="85" t="s">
        <v>2</v>
      </c>
      <c r="H531" s="85" t="s">
        <v>794</v>
      </c>
      <c r="I531" s="85">
        <v>2016</v>
      </c>
      <c r="L531" s="90" t="s">
        <v>294</v>
      </c>
      <c r="M531" s="90"/>
      <c r="N531" s="93" t="s">
        <v>264</v>
      </c>
      <c r="O531" s="92" t="s">
        <v>3833</v>
      </c>
      <c r="P531" s="92" t="s">
        <v>3874</v>
      </c>
      <c r="Q531" s="93"/>
      <c r="R531" s="159" t="s">
        <v>4032</v>
      </c>
      <c r="S531" s="70"/>
      <c r="T531" s="93" t="s">
        <v>3762</v>
      </c>
      <c r="U531" s="85" t="s">
        <v>1694</v>
      </c>
      <c r="V531" s="81" t="s">
        <v>814</v>
      </c>
      <c r="W531" s="81" t="s">
        <v>854</v>
      </c>
      <c r="X531" s="89" t="s">
        <v>1702</v>
      </c>
      <c r="Y531" s="90" t="s">
        <v>769</v>
      </c>
      <c r="Z531" s="90" t="s">
        <v>219</v>
      </c>
      <c r="AA531" s="85" t="s">
        <v>19</v>
      </c>
      <c r="AB531" s="93" t="s">
        <v>14</v>
      </c>
      <c r="AC531" s="90">
        <v>300</v>
      </c>
      <c r="AI531" s="146"/>
      <c r="AK531" s="54">
        <f t="shared" si="33"/>
        <v>0</v>
      </c>
      <c r="AL531" s="54"/>
      <c r="AM531" s="54"/>
      <c r="AN531" s="54"/>
      <c r="AO531" s="91" t="s">
        <v>200</v>
      </c>
    </row>
    <row r="532" spans="1:41">
      <c r="A532" s="85">
        <v>531</v>
      </c>
      <c r="C532" s="85" t="s">
        <v>1777</v>
      </c>
      <c r="D532" s="90" t="s">
        <v>4527</v>
      </c>
      <c r="E532" s="85" t="s">
        <v>2692</v>
      </c>
      <c r="F532" s="85" t="s">
        <v>2695</v>
      </c>
      <c r="G532" s="85" t="s">
        <v>2</v>
      </c>
      <c r="H532" s="85" t="s">
        <v>794</v>
      </c>
      <c r="I532" s="85">
        <v>2016</v>
      </c>
      <c r="L532" s="90" t="s">
        <v>294</v>
      </c>
      <c r="M532" s="90"/>
      <c r="N532" s="93" t="s">
        <v>264</v>
      </c>
      <c r="O532" s="92" t="s">
        <v>3833</v>
      </c>
      <c r="P532" s="92" t="s">
        <v>3874</v>
      </c>
      <c r="Q532" s="93"/>
      <c r="R532" s="159" t="s">
        <v>4032</v>
      </c>
      <c r="S532" s="70"/>
      <c r="T532" s="93" t="s">
        <v>3762</v>
      </c>
      <c r="U532" s="85" t="s">
        <v>1694</v>
      </c>
      <c r="V532" s="81" t="s">
        <v>814</v>
      </c>
      <c r="W532" s="81" t="s">
        <v>854</v>
      </c>
      <c r="X532" s="89" t="s">
        <v>1702</v>
      </c>
      <c r="Y532" s="90" t="s">
        <v>769</v>
      </c>
      <c r="Z532" s="90" t="s">
        <v>219</v>
      </c>
      <c r="AA532" s="85" t="s">
        <v>19</v>
      </c>
      <c r="AB532" s="93" t="s">
        <v>14</v>
      </c>
      <c r="AC532" s="90">
        <v>300</v>
      </c>
      <c r="AI532" s="146"/>
      <c r="AK532" s="54">
        <f t="shared" si="33"/>
        <v>0</v>
      </c>
      <c r="AL532" s="54"/>
      <c r="AM532" s="54"/>
      <c r="AN532" s="54"/>
      <c r="AO532" s="91" t="s">
        <v>200</v>
      </c>
    </row>
    <row r="533" spans="1:41">
      <c r="A533" s="85">
        <v>532</v>
      </c>
      <c r="C533" s="85" t="s">
        <v>1777</v>
      </c>
      <c r="D533" s="90" t="s">
        <v>4528</v>
      </c>
      <c r="E533" s="85" t="s">
        <v>2692</v>
      </c>
      <c r="F533" s="85" t="s">
        <v>2696</v>
      </c>
      <c r="G533" s="85" t="s">
        <v>2</v>
      </c>
      <c r="H533" s="85" t="s">
        <v>794</v>
      </c>
      <c r="I533" s="85">
        <v>2016</v>
      </c>
      <c r="L533" s="90" t="s">
        <v>294</v>
      </c>
      <c r="M533" s="90"/>
      <c r="N533" s="93" t="s">
        <v>264</v>
      </c>
      <c r="O533" s="92" t="s">
        <v>3833</v>
      </c>
      <c r="P533" s="92" t="s">
        <v>3874</v>
      </c>
      <c r="Q533" s="93"/>
      <c r="R533" s="159" t="s">
        <v>4032</v>
      </c>
      <c r="S533" s="70"/>
      <c r="T533" s="93" t="s">
        <v>3762</v>
      </c>
      <c r="U533" s="85" t="s">
        <v>1694</v>
      </c>
      <c r="V533" s="81" t="s">
        <v>814</v>
      </c>
      <c r="W533" s="81" t="s">
        <v>854</v>
      </c>
      <c r="X533" s="89" t="s">
        <v>1702</v>
      </c>
      <c r="Y533" s="90" t="s">
        <v>769</v>
      </c>
      <c r="Z533" s="90" t="s">
        <v>219</v>
      </c>
      <c r="AA533" s="85" t="s">
        <v>19</v>
      </c>
      <c r="AB533" s="93" t="s">
        <v>14</v>
      </c>
      <c r="AC533" s="90">
        <v>300</v>
      </c>
      <c r="AI533" s="146"/>
      <c r="AK533" s="54">
        <f t="shared" si="33"/>
        <v>0</v>
      </c>
      <c r="AL533" s="54"/>
      <c r="AM533" s="54"/>
      <c r="AN533" s="54"/>
      <c r="AO533" s="91" t="s">
        <v>200</v>
      </c>
    </row>
    <row r="534" spans="1:41">
      <c r="A534" s="85">
        <v>533</v>
      </c>
      <c r="C534" s="85" t="s">
        <v>1777</v>
      </c>
      <c r="D534" s="90" t="s">
        <v>4501</v>
      </c>
      <c r="E534" s="85" t="s">
        <v>2631</v>
      </c>
      <c r="F534" s="85" t="s">
        <v>2632</v>
      </c>
      <c r="G534" s="85" t="s">
        <v>2</v>
      </c>
      <c r="H534" s="85" t="s">
        <v>794</v>
      </c>
      <c r="I534" s="85">
        <v>2016</v>
      </c>
      <c r="L534" s="90" t="s">
        <v>294</v>
      </c>
      <c r="M534" s="90"/>
      <c r="N534" s="93" t="s">
        <v>3671</v>
      </c>
      <c r="O534" s="92" t="s">
        <v>3835</v>
      </c>
      <c r="P534" s="92" t="s">
        <v>3855</v>
      </c>
      <c r="Q534" s="93"/>
      <c r="R534" s="159" t="s">
        <v>4033</v>
      </c>
      <c r="S534" s="70"/>
      <c r="T534" s="93" t="s">
        <v>3763</v>
      </c>
      <c r="U534" s="85" t="s">
        <v>1692</v>
      </c>
      <c r="V534" s="81" t="s">
        <v>815</v>
      </c>
      <c r="W534" s="81" t="s">
        <v>855</v>
      </c>
      <c r="X534" s="89" t="s">
        <v>1702</v>
      </c>
      <c r="Y534" s="90" t="s">
        <v>217</v>
      </c>
      <c r="Z534" s="90" t="s">
        <v>219</v>
      </c>
      <c r="AA534" s="85" t="s">
        <v>19</v>
      </c>
      <c r="AB534" s="93" t="s">
        <v>17</v>
      </c>
      <c r="AC534" s="93">
        <v>200</v>
      </c>
      <c r="AF534" s="145">
        <v>1</v>
      </c>
      <c r="AH534" s="145">
        <v>1</v>
      </c>
      <c r="AI534" s="146" t="s">
        <v>1681</v>
      </c>
      <c r="AK534" s="54">
        <f t="shared" si="33"/>
        <v>0</v>
      </c>
      <c r="AL534" s="54"/>
      <c r="AM534" s="54"/>
      <c r="AN534" s="54"/>
      <c r="AO534" s="91" t="s">
        <v>200</v>
      </c>
    </row>
    <row r="535" spans="1:41">
      <c r="A535" s="85">
        <v>534</v>
      </c>
      <c r="C535" s="85" t="s">
        <v>1777</v>
      </c>
      <c r="D535" s="90" t="s">
        <v>4502</v>
      </c>
      <c r="E535" s="85" t="s">
        <v>2631</v>
      </c>
      <c r="F535" s="85" t="s">
        <v>2633</v>
      </c>
      <c r="G535" s="85" t="s">
        <v>2</v>
      </c>
      <c r="H535" s="85" t="s">
        <v>794</v>
      </c>
      <c r="I535" s="85">
        <v>2016</v>
      </c>
      <c r="L535" s="90" t="s">
        <v>294</v>
      </c>
      <c r="M535" s="90"/>
      <c r="N535" s="93" t="s">
        <v>3671</v>
      </c>
      <c r="O535" s="92" t="s">
        <v>3835</v>
      </c>
      <c r="P535" s="92" t="s">
        <v>3855</v>
      </c>
      <c r="Q535" s="93"/>
      <c r="R535" s="159" t="s">
        <v>4033</v>
      </c>
      <c r="S535" s="70"/>
      <c r="T535" s="93" t="s">
        <v>3763</v>
      </c>
      <c r="U535" s="85" t="s">
        <v>1692</v>
      </c>
      <c r="V535" s="81" t="s">
        <v>815</v>
      </c>
      <c r="W535" s="81" t="s">
        <v>855</v>
      </c>
      <c r="X535" s="89" t="s">
        <v>1702</v>
      </c>
      <c r="Y535" s="90" t="s">
        <v>769</v>
      </c>
      <c r="Z535" s="90" t="s">
        <v>219</v>
      </c>
      <c r="AA535" s="85" t="s">
        <v>19</v>
      </c>
      <c r="AB535" s="93" t="s">
        <v>14</v>
      </c>
      <c r="AC535" s="90">
        <v>300</v>
      </c>
      <c r="AI535" s="146"/>
      <c r="AK535" s="54">
        <f t="shared" si="33"/>
        <v>0</v>
      </c>
      <c r="AL535" s="54"/>
      <c r="AM535" s="54"/>
      <c r="AN535" s="54"/>
      <c r="AO535" s="91" t="s">
        <v>200</v>
      </c>
    </row>
    <row r="536" spans="1:41">
      <c r="A536" s="85">
        <v>535</v>
      </c>
      <c r="C536" s="85" t="s">
        <v>1777</v>
      </c>
      <c r="D536" s="90" t="s">
        <v>4503</v>
      </c>
      <c r="E536" s="85" t="s">
        <v>2631</v>
      </c>
      <c r="F536" s="85" t="s">
        <v>2634</v>
      </c>
      <c r="G536" s="85" t="s">
        <v>2</v>
      </c>
      <c r="H536" s="85" t="s">
        <v>794</v>
      </c>
      <c r="I536" s="85">
        <v>2016</v>
      </c>
      <c r="L536" s="90" t="s">
        <v>294</v>
      </c>
      <c r="M536" s="90"/>
      <c r="N536" s="93" t="s">
        <v>3671</v>
      </c>
      <c r="O536" s="92" t="s">
        <v>3835</v>
      </c>
      <c r="P536" s="92" t="s">
        <v>3855</v>
      </c>
      <c r="Q536" s="93"/>
      <c r="R536" s="159" t="s">
        <v>4033</v>
      </c>
      <c r="S536" s="70"/>
      <c r="T536" s="93" t="s">
        <v>3763</v>
      </c>
      <c r="U536" s="85" t="s">
        <v>1692</v>
      </c>
      <c r="V536" s="81" t="s">
        <v>815</v>
      </c>
      <c r="W536" s="81" t="s">
        <v>855</v>
      </c>
      <c r="X536" s="89" t="s">
        <v>1702</v>
      </c>
      <c r="Y536" s="90" t="s">
        <v>769</v>
      </c>
      <c r="Z536" s="90" t="s">
        <v>219</v>
      </c>
      <c r="AA536" s="85" t="s">
        <v>19</v>
      </c>
      <c r="AB536" s="93" t="s">
        <v>14</v>
      </c>
      <c r="AC536" s="90">
        <v>300</v>
      </c>
      <c r="AI536" s="146"/>
      <c r="AK536" s="54">
        <f t="shared" si="33"/>
        <v>0</v>
      </c>
      <c r="AL536" s="54"/>
      <c r="AM536" s="54"/>
      <c r="AN536" s="54"/>
      <c r="AO536" s="91" t="s">
        <v>200</v>
      </c>
    </row>
    <row r="537" spans="1:41">
      <c r="A537" s="85">
        <v>536</v>
      </c>
      <c r="C537" s="85" t="s">
        <v>1777</v>
      </c>
      <c r="D537" s="90" t="s">
        <v>4504</v>
      </c>
      <c r="E537" s="85" t="s">
        <v>2631</v>
      </c>
      <c r="F537" s="85" t="s">
        <v>2635</v>
      </c>
      <c r="G537" s="85" t="s">
        <v>2</v>
      </c>
      <c r="H537" s="85" t="s">
        <v>794</v>
      </c>
      <c r="I537" s="85">
        <v>2016</v>
      </c>
      <c r="L537" s="90" t="s">
        <v>294</v>
      </c>
      <c r="M537" s="90"/>
      <c r="N537" s="93" t="s">
        <v>3671</v>
      </c>
      <c r="O537" s="92" t="s">
        <v>3835</v>
      </c>
      <c r="P537" s="92" t="s">
        <v>3855</v>
      </c>
      <c r="Q537" s="93"/>
      <c r="R537" s="159" t="s">
        <v>4033</v>
      </c>
      <c r="S537" s="70"/>
      <c r="T537" s="93" t="s">
        <v>3763</v>
      </c>
      <c r="U537" s="85" t="s">
        <v>1692</v>
      </c>
      <c r="V537" s="81" t="s">
        <v>815</v>
      </c>
      <c r="W537" s="81" t="s">
        <v>855</v>
      </c>
      <c r="X537" s="89" t="s">
        <v>1702</v>
      </c>
      <c r="Y537" s="90" t="s">
        <v>769</v>
      </c>
      <c r="Z537" s="90" t="s">
        <v>219</v>
      </c>
      <c r="AA537" s="85" t="s">
        <v>19</v>
      </c>
      <c r="AB537" s="93" t="s">
        <v>14</v>
      </c>
      <c r="AC537" s="90">
        <v>300</v>
      </c>
      <c r="AI537" s="146"/>
      <c r="AK537" s="54">
        <f t="shared" si="33"/>
        <v>0</v>
      </c>
      <c r="AL537" s="54"/>
      <c r="AM537" s="54"/>
      <c r="AN537" s="54"/>
      <c r="AO537" s="91" t="s">
        <v>200</v>
      </c>
    </row>
    <row r="538" spans="1:41">
      <c r="A538" s="85">
        <v>537</v>
      </c>
      <c r="C538" s="85" t="s">
        <v>1777</v>
      </c>
      <c r="D538" s="90" t="s">
        <v>4505</v>
      </c>
      <c r="E538" s="85" t="s">
        <v>2636</v>
      </c>
      <c r="F538" s="85" t="s">
        <v>2637</v>
      </c>
      <c r="G538" s="85" t="s">
        <v>2</v>
      </c>
      <c r="H538" s="85" t="s">
        <v>794</v>
      </c>
      <c r="I538" s="85">
        <v>2016</v>
      </c>
      <c r="L538" s="90" t="s">
        <v>294</v>
      </c>
      <c r="M538" s="90"/>
      <c r="N538" s="93" t="s">
        <v>3671</v>
      </c>
      <c r="O538" s="92" t="s">
        <v>3835</v>
      </c>
      <c r="P538" s="92" t="s">
        <v>3855</v>
      </c>
      <c r="Q538" s="93"/>
      <c r="R538" s="159" t="s">
        <v>4033</v>
      </c>
      <c r="S538" s="70"/>
      <c r="T538" s="93" t="s">
        <v>3763</v>
      </c>
      <c r="U538" s="85" t="s">
        <v>1692</v>
      </c>
      <c r="V538" s="81" t="s">
        <v>816</v>
      </c>
      <c r="W538" s="81" t="s">
        <v>856</v>
      </c>
      <c r="X538" s="89" t="s">
        <v>1702</v>
      </c>
      <c r="Y538" s="90" t="s">
        <v>217</v>
      </c>
      <c r="Z538" s="90" t="s">
        <v>219</v>
      </c>
      <c r="AA538" s="85" t="s">
        <v>19</v>
      </c>
      <c r="AB538" s="93" t="s">
        <v>17</v>
      </c>
      <c r="AC538" s="93">
        <v>200</v>
      </c>
      <c r="AH538" s="145">
        <v>1</v>
      </c>
      <c r="AI538" s="146" t="s">
        <v>1681</v>
      </c>
      <c r="AK538" s="54">
        <f t="shared" si="33"/>
        <v>0</v>
      </c>
      <c r="AL538" s="54"/>
      <c r="AM538" s="54"/>
      <c r="AN538" s="54"/>
      <c r="AO538" s="91" t="s">
        <v>200</v>
      </c>
    </row>
    <row r="539" spans="1:41">
      <c r="A539" s="85">
        <v>538</v>
      </c>
      <c r="C539" s="85" t="s">
        <v>1777</v>
      </c>
      <c r="D539" s="90" t="s">
        <v>4506</v>
      </c>
      <c r="E539" s="85" t="s">
        <v>2636</v>
      </c>
      <c r="F539" s="85" t="s">
        <v>2638</v>
      </c>
      <c r="G539" s="85" t="s">
        <v>2</v>
      </c>
      <c r="H539" s="85" t="s">
        <v>794</v>
      </c>
      <c r="I539" s="85">
        <v>2016</v>
      </c>
      <c r="L539" s="90" t="s">
        <v>294</v>
      </c>
      <c r="M539" s="90"/>
      <c r="N539" s="93" t="s">
        <v>3671</v>
      </c>
      <c r="O539" s="92" t="s">
        <v>3835</v>
      </c>
      <c r="P539" s="92" t="s">
        <v>3855</v>
      </c>
      <c r="Q539" s="93"/>
      <c r="R539" s="159" t="s">
        <v>4033</v>
      </c>
      <c r="S539" s="70"/>
      <c r="T539" s="93" t="s">
        <v>3763</v>
      </c>
      <c r="U539" s="85" t="s">
        <v>1692</v>
      </c>
      <c r="V539" s="81" t="s">
        <v>816</v>
      </c>
      <c r="W539" s="81" t="s">
        <v>856</v>
      </c>
      <c r="X539" s="89" t="s">
        <v>1702</v>
      </c>
      <c r="Y539" s="90" t="s">
        <v>769</v>
      </c>
      <c r="Z539" s="90" t="s">
        <v>219</v>
      </c>
      <c r="AA539" s="85" t="s">
        <v>19</v>
      </c>
      <c r="AB539" s="93" t="s">
        <v>14</v>
      </c>
      <c r="AC539" s="90">
        <v>300</v>
      </c>
      <c r="AI539" s="146"/>
      <c r="AK539" s="54">
        <f t="shared" si="33"/>
        <v>0</v>
      </c>
      <c r="AL539" s="54"/>
      <c r="AM539" s="54"/>
      <c r="AN539" s="54"/>
      <c r="AO539" s="91" t="s">
        <v>200</v>
      </c>
    </row>
    <row r="540" spans="1:41">
      <c r="A540" s="85">
        <v>539</v>
      </c>
      <c r="C540" s="85" t="s">
        <v>1777</v>
      </c>
      <c r="D540" s="90" t="s">
        <v>4507</v>
      </c>
      <c r="E540" s="85" t="s">
        <v>2636</v>
      </c>
      <c r="F540" s="85" t="s">
        <v>2639</v>
      </c>
      <c r="G540" s="85" t="s">
        <v>2</v>
      </c>
      <c r="H540" s="85" t="s">
        <v>794</v>
      </c>
      <c r="I540" s="85">
        <v>2016</v>
      </c>
      <c r="L540" s="90" t="s">
        <v>294</v>
      </c>
      <c r="M540" s="90"/>
      <c r="N540" s="93" t="s">
        <v>3671</v>
      </c>
      <c r="O540" s="92" t="s">
        <v>3835</v>
      </c>
      <c r="P540" s="92" t="s">
        <v>3855</v>
      </c>
      <c r="Q540" s="93"/>
      <c r="R540" s="159" t="s">
        <v>4033</v>
      </c>
      <c r="S540" s="70"/>
      <c r="T540" s="93" t="s">
        <v>3763</v>
      </c>
      <c r="U540" s="85" t="s">
        <v>1692</v>
      </c>
      <c r="V540" s="81" t="s">
        <v>816</v>
      </c>
      <c r="W540" s="81" t="s">
        <v>856</v>
      </c>
      <c r="X540" s="89" t="s">
        <v>1702</v>
      </c>
      <c r="Y540" s="90" t="s">
        <v>769</v>
      </c>
      <c r="Z540" s="90" t="s">
        <v>219</v>
      </c>
      <c r="AA540" s="85" t="s">
        <v>19</v>
      </c>
      <c r="AB540" s="93" t="s">
        <v>14</v>
      </c>
      <c r="AC540" s="90">
        <v>300</v>
      </c>
      <c r="AI540" s="146"/>
      <c r="AK540" s="54">
        <f t="shared" si="33"/>
        <v>0</v>
      </c>
      <c r="AL540" s="54"/>
      <c r="AM540" s="54"/>
      <c r="AN540" s="54"/>
      <c r="AO540" s="91" t="s">
        <v>200</v>
      </c>
    </row>
    <row r="541" spans="1:41">
      <c r="A541" s="85">
        <v>540</v>
      </c>
      <c r="C541" s="85" t="s">
        <v>1777</v>
      </c>
      <c r="D541" s="90" t="s">
        <v>4508</v>
      </c>
      <c r="E541" s="85" t="s">
        <v>2636</v>
      </c>
      <c r="F541" s="85" t="s">
        <v>2698</v>
      </c>
      <c r="G541" s="85" t="s">
        <v>2</v>
      </c>
      <c r="H541" s="85" t="s">
        <v>794</v>
      </c>
      <c r="I541" s="85">
        <v>2016</v>
      </c>
      <c r="L541" s="90" t="s">
        <v>294</v>
      </c>
      <c r="M541" s="90"/>
      <c r="N541" s="93" t="s">
        <v>3671</v>
      </c>
      <c r="O541" s="92" t="s">
        <v>3835</v>
      </c>
      <c r="P541" s="92" t="s">
        <v>3855</v>
      </c>
      <c r="Q541" s="93"/>
      <c r="R541" s="159" t="s">
        <v>4033</v>
      </c>
      <c r="S541" s="70"/>
      <c r="T541" s="93" t="s">
        <v>3763</v>
      </c>
      <c r="U541" s="85" t="s">
        <v>1692</v>
      </c>
      <c r="V541" s="81" t="s">
        <v>816</v>
      </c>
      <c r="W541" s="81" t="s">
        <v>856</v>
      </c>
      <c r="X541" s="89" t="s">
        <v>1702</v>
      </c>
      <c r="Y541" s="90" t="s">
        <v>769</v>
      </c>
      <c r="Z541" s="90" t="s">
        <v>219</v>
      </c>
      <c r="AA541" s="85" t="s">
        <v>19</v>
      </c>
      <c r="AB541" s="93" t="s">
        <v>14</v>
      </c>
      <c r="AC541" s="90">
        <v>300</v>
      </c>
      <c r="AI541" s="146"/>
      <c r="AK541" s="54">
        <f t="shared" si="33"/>
        <v>0</v>
      </c>
      <c r="AL541" s="54"/>
      <c r="AM541" s="54"/>
      <c r="AN541" s="54"/>
      <c r="AO541" s="91" t="s">
        <v>200</v>
      </c>
    </row>
    <row r="542" spans="1:41">
      <c r="A542" s="85">
        <v>541</v>
      </c>
      <c r="C542" s="85" t="s">
        <v>1777</v>
      </c>
      <c r="D542" s="90" t="s">
        <v>4509</v>
      </c>
      <c r="E542" s="85" t="s">
        <v>2640</v>
      </c>
      <c r="F542" s="85" t="s">
        <v>2641</v>
      </c>
      <c r="G542" s="85" t="s">
        <v>2</v>
      </c>
      <c r="H542" s="85" t="s">
        <v>794</v>
      </c>
      <c r="I542" s="85">
        <v>2016</v>
      </c>
      <c r="L542" s="90" t="s">
        <v>294</v>
      </c>
      <c r="M542" s="90"/>
      <c r="N542" s="93" t="s">
        <v>265</v>
      </c>
      <c r="O542" s="92" t="s">
        <v>3835</v>
      </c>
      <c r="P542" s="92" t="s">
        <v>3859</v>
      </c>
      <c r="Q542" s="93"/>
      <c r="R542" s="159" t="s">
        <v>4034</v>
      </c>
      <c r="S542" s="70"/>
      <c r="T542" s="93" t="s">
        <v>265</v>
      </c>
      <c r="U542" s="85" t="s">
        <v>1692</v>
      </c>
      <c r="V542" s="81" t="s">
        <v>817</v>
      </c>
      <c r="W542" s="81" t="s">
        <v>857</v>
      </c>
      <c r="X542" s="89" t="s">
        <v>1702</v>
      </c>
      <c r="Y542" s="90" t="s">
        <v>217</v>
      </c>
      <c r="Z542" s="90" t="s">
        <v>219</v>
      </c>
      <c r="AA542" s="85" t="s">
        <v>19</v>
      </c>
      <c r="AB542" s="93" t="s">
        <v>17</v>
      </c>
      <c r="AC542" s="93">
        <v>200</v>
      </c>
      <c r="AH542" s="145">
        <v>1</v>
      </c>
      <c r="AI542" s="146" t="s">
        <v>1681</v>
      </c>
      <c r="AK542" s="54">
        <f t="shared" si="33"/>
        <v>0</v>
      </c>
      <c r="AL542" s="54"/>
      <c r="AM542" s="54"/>
      <c r="AN542" s="54"/>
      <c r="AO542" s="91" t="s">
        <v>200</v>
      </c>
    </row>
    <row r="543" spans="1:41">
      <c r="A543" s="85">
        <v>542</v>
      </c>
      <c r="C543" s="85" t="s">
        <v>1777</v>
      </c>
      <c r="D543" s="90" t="s">
        <v>4510</v>
      </c>
      <c r="E543" s="85" t="s">
        <v>2640</v>
      </c>
      <c r="F543" s="85" t="s">
        <v>2642</v>
      </c>
      <c r="G543" s="85" t="s">
        <v>2</v>
      </c>
      <c r="H543" s="85" t="s">
        <v>794</v>
      </c>
      <c r="I543" s="85">
        <v>2016</v>
      </c>
      <c r="L543" s="90" t="s">
        <v>294</v>
      </c>
      <c r="M543" s="90"/>
      <c r="N543" s="93" t="s">
        <v>265</v>
      </c>
      <c r="O543" s="92" t="s">
        <v>3835</v>
      </c>
      <c r="P543" s="92" t="s">
        <v>3859</v>
      </c>
      <c r="Q543" s="93"/>
      <c r="R543" s="159" t="s">
        <v>4034</v>
      </c>
      <c r="S543" s="70"/>
      <c r="T543" s="93" t="s">
        <v>265</v>
      </c>
      <c r="U543" s="85" t="s">
        <v>1692</v>
      </c>
      <c r="V543" s="81" t="s">
        <v>817</v>
      </c>
      <c r="W543" s="81" t="s">
        <v>857</v>
      </c>
      <c r="X543" s="89" t="s">
        <v>1702</v>
      </c>
      <c r="Y543" s="90" t="s">
        <v>769</v>
      </c>
      <c r="Z543" s="90" t="s">
        <v>219</v>
      </c>
      <c r="AA543" s="85" t="s">
        <v>19</v>
      </c>
      <c r="AB543" s="93" t="s">
        <v>14</v>
      </c>
      <c r="AC543" s="90">
        <v>300</v>
      </c>
      <c r="AI543" s="146"/>
      <c r="AK543" s="54">
        <f t="shared" si="33"/>
        <v>0</v>
      </c>
      <c r="AL543" s="54"/>
      <c r="AM543" s="54"/>
      <c r="AN543" s="54"/>
      <c r="AO543" s="91" t="s">
        <v>200</v>
      </c>
    </row>
    <row r="544" spans="1:41">
      <c r="A544" s="85">
        <v>543</v>
      </c>
      <c r="C544" s="85" t="s">
        <v>1777</v>
      </c>
      <c r="D544" s="90" t="s">
        <v>4511</v>
      </c>
      <c r="E544" s="85" t="s">
        <v>2640</v>
      </c>
      <c r="F544" s="85" t="s">
        <v>2643</v>
      </c>
      <c r="G544" s="85" t="s">
        <v>2</v>
      </c>
      <c r="H544" s="85" t="s">
        <v>794</v>
      </c>
      <c r="I544" s="85">
        <v>2016</v>
      </c>
      <c r="L544" s="90" t="s">
        <v>294</v>
      </c>
      <c r="M544" s="90"/>
      <c r="N544" s="93" t="s">
        <v>265</v>
      </c>
      <c r="O544" s="92" t="s">
        <v>3835</v>
      </c>
      <c r="P544" s="92" t="s">
        <v>3859</v>
      </c>
      <c r="Q544" s="93"/>
      <c r="R544" s="159" t="s">
        <v>4034</v>
      </c>
      <c r="S544" s="70"/>
      <c r="T544" s="93" t="s">
        <v>265</v>
      </c>
      <c r="U544" s="85" t="s">
        <v>1692</v>
      </c>
      <c r="V544" s="81" t="s">
        <v>817</v>
      </c>
      <c r="W544" s="81" t="s">
        <v>857</v>
      </c>
      <c r="X544" s="89" t="s">
        <v>1702</v>
      </c>
      <c r="Y544" s="90" t="s">
        <v>769</v>
      </c>
      <c r="Z544" s="90" t="s">
        <v>219</v>
      </c>
      <c r="AA544" s="85" t="s">
        <v>19</v>
      </c>
      <c r="AB544" s="93" t="s">
        <v>14</v>
      </c>
      <c r="AC544" s="90">
        <v>300</v>
      </c>
      <c r="AI544" s="146"/>
      <c r="AK544" s="54">
        <f t="shared" si="33"/>
        <v>0</v>
      </c>
      <c r="AL544" s="54"/>
      <c r="AM544" s="54"/>
      <c r="AN544" s="54"/>
      <c r="AO544" s="91" t="s">
        <v>200</v>
      </c>
    </row>
    <row r="545" spans="1:41">
      <c r="A545" s="85">
        <v>544</v>
      </c>
      <c r="C545" s="85" t="s">
        <v>1777</v>
      </c>
      <c r="D545" s="90" t="s">
        <v>4512</v>
      </c>
      <c r="E545" s="85" t="s">
        <v>2640</v>
      </c>
      <c r="F545" s="85" t="s">
        <v>2699</v>
      </c>
      <c r="G545" s="85" t="s">
        <v>2</v>
      </c>
      <c r="H545" s="85" t="s">
        <v>794</v>
      </c>
      <c r="I545" s="85">
        <v>2016</v>
      </c>
      <c r="L545" s="90" t="s">
        <v>294</v>
      </c>
      <c r="M545" s="90"/>
      <c r="N545" s="93" t="s">
        <v>265</v>
      </c>
      <c r="O545" s="92" t="s">
        <v>3835</v>
      </c>
      <c r="P545" s="92" t="s">
        <v>3859</v>
      </c>
      <c r="Q545" s="93"/>
      <c r="R545" s="159" t="s">
        <v>4034</v>
      </c>
      <c r="S545" s="70"/>
      <c r="T545" s="93" t="s">
        <v>265</v>
      </c>
      <c r="U545" s="85" t="s">
        <v>1692</v>
      </c>
      <c r="V545" s="81" t="s">
        <v>817</v>
      </c>
      <c r="W545" s="81" t="s">
        <v>857</v>
      </c>
      <c r="X545" s="89" t="s">
        <v>1702</v>
      </c>
      <c r="Y545" s="90" t="s">
        <v>769</v>
      </c>
      <c r="Z545" s="90" t="s">
        <v>219</v>
      </c>
      <c r="AA545" s="85" t="s">
        <v>19</v>
      </c>
      <c r="AB545" s="93" t="s">
        <v>14</v>
      </c>
      <c r="AC545" s="90">
        <v>300</v>
      </c>
      <c r="AI545" s="146"/>
      <c r="AK545" s="54">
        <f t="shared" si="33"/>
        <v>0</v>
      </c>
      <c r="AL545" s="54"/>
      <c r="AM545" s="54"/>
      <c r="AN545" s="54"/>
      <c r="AO545" s="91" t="s">
        <v>200</v>
      </c>
    </row>
    <row r="546" spans="1:41">
      <c r="A546" s="85">
        <v>545</v>
      </c>
      <c r="C546" s="85" t="s">
        <v>1777</v>
      </c>
      <c r="D546" s="90" t="s">
        <v>4513</v>
      </c>
      <c r="E546" s="85" t="s">
        <v>2575</v>
      </c>
      <c r="F546" s="85" t="s">
        <v>2576</v>
      </c>
      <c r="G546" s="85" t="s">
        <v>2</v>
      </c>
      <c r="H546" s="85" t="s">
        <v>794</v>
      </c>
      <c r="I546" s="85">
        <v>2016</v>
      </c>
      <c r="L546" s="90" t="s">
        <v>294</v>
      </c>
      <c r="M546" s="90"/>
      <c r="N546" s="93" t="s">
        <v>266</v>
      </c>
      <c r="O546" s="92" t="s">
        <v>1689</v>
      </c>
      <c r="P546" s="92" t="s">
        <v>3866</v>
      </c>
      <c r="Q546" s="93"/>
      <c r="R546" s="159" t="s">
        <v>4035</v>
      </c>
      <c r="S546" s="70"/>
      <c r="T546" s="93" t="s">
        <v>266</v>
      </c>
      <c r="U546" s="85" t="s">
        <v>1689</v>
      </c>
      <c r="V546" s="81" t="s">
        <v>818</v>
      </c>
      <c r="W546" s="81" t="s">
        <v>858</v>
      </c>
      <c r="X546" s="89" t="s">
        <v>1702</v>
      </c>
      <c r="Y546" s="90" t="s">
        <v>217</v>
      </c>
      <c r="Z546" s="90" t="s">
        <v>219</v>
      </c>
      <c r="AA546" s="85" t="s">
        <v>19</v>
      </c>
      <c r="AB546" s="93" t="s">
        <v>17</v>
      </c>
      <c r="AC546" s="93">
        <v>200</v>
      </c>
      <c r="AF546" s="145">
        <v>1</v>
      </c>
      <c r="AH546" s="145">
        <v>1</v>
      </c>
      <c r="AI546" s="146" t="s">
        <v>1681</v>
      </c>
      <c r="AK546" s="54">
        <f t="shared" si="33"/>
        <v>0</v>
      </c>
      <c r="AL546" s="54"/>
      <c r="AM546" s="54"/>
      <c r="AN546" s="54"/>
      <c r="AO546" s="91" t="s">
        <v>200</v>
      </c>
    </row>
    <row r="547" spans="1:41">
      <c r="A547" s="85">
        <v>546</v>
      </c>
      <c r="C547" s="85" t="s">
        <v>1777</v>
      </c>
      <c r="D547" s="90" t="s">
        <v>4514</v>
      </c>
      <c r="E547" s="85" t="s">
        <v>2575</v>
      </c>
      <c r="F547" s="85" t="s">
        <v>2577</v>
      </c>
      <c r="G547" s="85" t="s">
        <v>2</v>
      </c>
      <c r="H547" s="85" t="s">
        <v>794</v>
      </c>
      <c r="I547" s="85">
        <v>2016</v>
      </c>
      <c r="L547" s="90" t="s">
        <v>294</v>
      </c>
      <c r="M547" s="90"/>
      <c r="N547" s="93" t="s">
        <v>266</v>
      </c>
      <c r="O547" s="92" t="s">
        <v>1689</v>
      </c>
      <c r="P547" s="92" t="s">
        <v>3866</v>
      </c>
      <c r="Q547" s="93"/>
      <c r="R547" s="159" t="s">
        <v>4035</v>
      </c>
      <c r="S547" s="70"/>
      <c r="T547" s="93" t="s">
        <v>266</v>
      </c>
      <c r="U547" s="85" t="s">
        <v>1689</v>
      </c>
      <c r="V547" s="81" t="s">
        <v>818</v>
      </c>
      <c r="W547" s="81" t="s">
        <v>858</v>
      </c>
      <c r="X547" s="89" t="s">
        <v>1702</v>
      </c>
      <c r="Y547" s="90" t="s">
        <v>769</v>
      </c>
      <c r="Z547" s="90" t="s">
        <v>219</v>
      </c>
      <c r="AA547" s="85" t="s">
        <v>19</v>
      </c>
      <c r="AB547" s="93" t="s">
        <v>14</v>
      </c>
      <c r="AC547" s="90">
        <v>300</v>
      </c>
      <c r="AI547" s="146"/>
      <c r="AK547" s="54">
        <f t="shared" si="33"/>
        <v>0</v>
      </c>
      <c r="AL547" s="54"/>
      <c r="AM547" s="54"/>
      <c r="AN547" s="54"/>
      <c r="AO547" s="91" t="s">
        <v>200</v>
      </c>
    </row>
    <row r="548" spans="1:41">
      <c r="A548" s="85">
        <v>547</v>
      </c>
      <c r="C548" s="85" t="s">
        <v>1777</v>
      </c>
      <c r="D548" s="90" t="s">
        <v>4515</v>
      </c>
      <c r="E548" s="85" t="s">
        <v>2575</v>
      </c>
      <c r="F548" s="85" t="s">
        <v>2578</v>
      </c>
      <c r="G548" s="85" t="s">
        <v>2</v>
      </c>
      <c r="H548" s="85" t="s">
        <v>794</v>
      </c>
      <c r="I548" s="85">
        <v>2016</v>
      </c>
      <c r="L548" s="90" t="s">
        <v>294</v>
      </c>
      <c r="M548" s="90"/>
      <c r="N548" s="93" t="s">
        <v>266</v>
      </c>
      <c r="O548" s="92" t="s">
        <v>1689</v>
      </c>
      <c r="P548" s="92" t="s">
        <v>3866</v>
      </c>
      <c r="Q548" s="93"/>
      <c r="R548" s="159" t="s">
        <v>4035</v>
      </c>
      <c r="S548" s="70"/>
      <c r="T548" s="93" t="s">
        <v>266</v>
      </c>
      <c r="U548" s="85" t="s">
        <v>1689</v>
      </c>
      <c r="V548" s="81" t="s">
        <v>818</v>
      </c>
      <c r="W548" s="81" t="s">
        <v>858</v>
      </c>
      <c r="X548" s="89" t="s">
        <v>1702</v>
      </c>
      <c r="Y548" s="90" t="s">
        <v>769</v>
      </c>
      <c r="Z548" s="90" t="s">
        <v>219</v>
      </c>
      <c r="AA548" s="85" t="s">
        <v>19</v>
      </c>
      <c r="AB548" s="93" t="s">
        <v>14</v>
      </c>
      <c r="AC548" s="90">
        <v>300</v>
      </c>
      <c r="AI548" s="146"/>
      <c r="AK548" s="54">
        <f t="shared" si="33"/>
        <v>0</v>
      </c>
      <c r="AL548" s="54"/>
      <c r="AM548" s="54"/>
      <c r="AN548" s="54"/>
      <c r="AO548" s="91" t="s">
        <v>200</v>
      </c>
    </row>
    <row r="549" spans="1:41">
      <c r="A549" s="85">
        <v>548</v>
      </c>
      <c r="C549" s="85" t="s">
        <v>1777</v>
      </c>
      <c r="D549" s="90" t="s">
        <v>4516</v>
      </c>
      <c r="E549" s="85" t="s">
        <v>2575</v>
      </c>
      <c r="F549" s="85" t="s">
        <v>2579</v>
      </c>
      <c r="G549" s="85" t="s">
        <v>2</v>
      </c>
      <c r="H549" s="85" t="s">
        <v>794</v>
      </c>
      <c r="I549" s="85">
        <v>2016</v>
      </c>
      <c r="L549" s="90" t="s">
        <v>294</v>
      </c>
      <c r="M549" s="90"/>
      <c r="N549" s="93" t="s">
        <v>266</v>
      </c>
      <c r="O549" s="92" t="s">
        <v>1689</v>
      </c>
      <c r="P549" s="92" t="s">
        <v>3866</v>
      </c>
      <c r="Q549" s="93"/>
      <c r="R549" s="159" t="s">
        <v>4035</v>
      </c>
      <c r="S549" s="70"/>
      <c r="T549" s="93" t="s">
        <v>266</v>
      </c>
      <c r="U549" s="85" t="s">
        <v>1689</v>
      </c>
      <c r="V549" s="81" t="s">
        <v>818</v>
      </c>
      <c r="W549" s="81" t="s">
        <v>858</v>
      </c>
      <c r="X549" s="89" t="s">
        <v>1702</v>
      </c>
      <c r="Y549" s="90" t="s">
        <v>769</v>
      </c>
      <c r="Z549" s="90" t="s">
        <v>219</v>
      </c>
      <c r="AA549" s="85" t="s">
        <v>19</v>
      </c>
      <c r="AB549" s="93" t="s">
        <v>14</v>
      </c>
      <c r="AC549" s="90">
        <v>300</v>
      </c>
      <c r="AI549" s="146"/>
      <c r="AK549" s="54">
        <f t="shared" si="33"/>
        <v>0</v>
      </c>
      <c r="AL549" s="54"/>
      <c r="AM549" s="54"/>
      <c r="AN549" s="54"/>
      <c r="AO549" s="91" t="s">
        <v>200</v>
      </c>
    </row>
    <row r="550" spans="1:41">
      <c r="A550" s="85">
        <v>549</v>
      </c>
      <c r="C550" s="85" t="s">
        <v>1777</v>
      </c>
      <c r="D550" s="90" t="s">
        <v>4521</v>
      </c>
      <c r="E550" s="85" t="s">
        <v>2580</v>
      </c>
      <c r="F550" s="85" t="s">
        <v>2581</v>
      </c>
      <c r="G550" s="85" t="s">
        <v>2</v>
      </c>
      <c r="H550" s="85" t="s">
        <v>794</v>
      </c>
      <c r="I550" s="85">
        <v>2016</v>
      </c>
      <c r="L550" s="90" t="s">
        <v>294</v>
      </c>
      <c r="M550" s="90"/>
      <c r="N550" s="93" t="s">
        <v>267</v>
      </c>
      <c r="O550" s="92" t="s">
        <v>1689</v>
      </c>
      <c r="P550" s="92" t="s">
        <v>3866</v>
      </c>
      <c r="Q550" s="93"/>
      <c r="R550" s="159" t="s">
        <v>4036</v>
      </c>
      <c r="S550" s="70"/>
      <c r="T550" s="93" t="s">
        <v>267</v>
      </c>
      <c r="U550" s="85" t="s">
        <v>1689</v>
      </c>
      <c r="V550" s="81" t="s">
        <v>819</v>
      </c>
      <c r="W550" s="81" t="s">
        <v>859</v>
      </c>
      <c r="X550" s="89" t="s">
        <v>1702</v>
      </c>
      <c r="Y550" s="90" t="s">
        <v>217</v>
      </c>
      <c r="Z550" s="90" t="s">
        <v>219</v>
      </c>
      <c r="AA550" s="85" t="s">
        <v>19</v>
      </c>
      <c r="AB550" s="93" t="s">
        <v>17</v>
      </c>
      <c r="AC550" s="93">
        <v>200</v>
      </c>
      <c r="AH550" s="145">
        <v>1</v>
      </c>
      <c r="AI550" s="146" t="s">
        <v>1681</v>
      </c>
      <c r="AK550" s="54">
        <f t="shared" si="33"/>
        <v>0</v>
      </c>
      <c r="AL550" s="54"/>
      <c r="AM550" s="54"/>
      <c r="AN550" s="54"/>
      <c r="AO550" s="91" t="s">
        <v>200</v>
      </c>
    </row>
    <row r="551" spans="1:41">
      <c r="A551" s="85">
        <v>550</v>
      </c>
      <c r="C551" s="85" t="s">
        <v>1777</v>
      </c>
      <c r="D551" s="90" t="s">
        <v>4522</v>
      </c>
      <c r="E551" s="85" t="s">
        <v>2580</v>
      </c>
      <c r="F551" s="85" t="s">
        <v>2582</v>
      </c>
      <c r="G551" s="85" t="s">
        <v>2</v>
      </c>
      <c r="H551" s="85" t="s">
        <v>794</v>
      </c>
      <c r="I551" s="85">
        <v>2016</v>
      </c>
      <c r="L551" s="90" t="s">
        <v>294</v>
      </c>
      <c r="M551" s="90"/>
      <c r="N551" s="93" t="s">
        <v>267</v>
      </c>
      <c r="O551" s="92" t="s">
        <v>1689</v>
      </c>
      <c r="P551" s="92" t="s">
        <v>3866</v>
      </c>
      <c r="Q551" s="93"/>
      <c r="R551" s="159" t="s">
        <v>4036</v>
      </c>
      <c r="S551" s="70"/>
      <c r="T551" s="93" t="s">
        <v>267</v>
      </c>
      <c r="U551" s="85" t="s">
        <v>1689</v>
      </c>
      <c r="V551" s="81" t="s">
        <v>819</v>
      </c>
      <c r="W551" s="81" t="s">
        <v>859</v>
      </c>
      <c r="X551" s="89" t="s">
        <v>1702</v>
      </c>
      <c r="Y551" s="90" t="s">
        <v>769</v>
      </c>
      <c r="Z551" s="90" t="s">
        <v>219</v>
      </c>
      <c r="AA551" s="85" t="s">
        <v>19</v>
      </c>
      <c r="AB551" s="93" t="s">
        <v>14</v>
      </c>
      <c r="AC551" s="90">
        <v>300</v>
      </c>
      <c r="AI551" s="146"/>
      <c r="AK551" s="54">
        <f t="shared" si="33"/>
        <v>0</v>
      </c>
      <c r="AL551" s="54"/>
      <c r="AM551" s="54"/>
      <c r="AN551" s="54"/>
      <c r="AO551" s="91" t="s">
        <v>200</v>
      </c>
    </row>
    <row r="552" spans="1:41">
      <c r="A552" s="85">
        <v>551</v>
      </c>
      <c r="C552" s="85" t="s">
        <v>1777</v>
      </c>
      <c r="D552" s="90" t="s">
        <v>4523</v>
      </c>
      <c r="E552" s="85" t="s">
        <v>2580</v>
      </c>
      <c r="F552" s="85" t="s">
        <v>2583</v>
      </c>
      <c r="G552" s="85" t="s">
        <v>2</v>
      </c>
      <c r="H552" s="85" t="s">
        <v>794</v>
      </c>
      <c r="I552" s="85">
        <v>2016</v>
      </c>
      <c r="L552" s="90" t="s">
        <v>294</v>
      </c>
      <c r="M552" s="90"/>
      <c r="N552" s="93" t="s">
        <v>267</v>
      </c>
      <c r="O552" s="92" t="s">
        <v>1689</v>
      </c>
      <c r="P552" s="92" t="s">
        <v>3866</v>
      </c>
      <c r="Q552" s="93"/>
      <c r="R552" s="159" t="s">
        <v>4036</v>
      </c>
      <c r="S552" s="70"/>
      <c r="T552" s="93" t="s">
        <v>267</v>
      </c>
      <c r="U552" s="85" t="s">
        <v>1689</v>
      </c>
      <c r="V552" s="81" t="s">
        <v>819</v>
      </c>
      <c r="W552" s="81" t="s">
        <v>859</v>
      </c>
      <c r="X552" s="89" t="s">
        <v>1702</v>
      </c>
      <c r="Y552" s="90" t="s">
        <v>769</v>
      </c>
      <c r="Z552" s="90" t="s">
        <v>219</v>
      </c>
      <c r="AA552" s="85" t="s">
        <v>19</v>
      </c>
      <c r="AB552" s="93" t="s">
        <v>14</v>
      </c>
      <c r="AC552" s="90">
        <v>300</v>
      </c>
      <c r="AI552" s="146"/>
      <c r="AK552" s="54">
        <f t="shared" si="33"/>
        <v>0</v>
      </c>
      <c r="AL552" s="54"/>
      <c r="AM552" s="54"/>
      <c r="AN552" s="54"/>
      <c r="AO552" s="91" t="s">
        <v>200</v>
      </c>
    </row>
    <row r="553" spans="1:41">
      <c r="A553" s="85">
        <v>552</v>
      </c>
      <c r="C553" s="85" t="s">
        <v>1777</v>
      </c>
      <c r="D553" s="90" t="s">
        <v>4524</v>
      </c>
      <c r="E553" s="85" t="s">
        <v>2580</v>
      </c>
      <c r="F553" s="85" t="s">
        <v>2587</v>
      </c>
      <c r="G553" s="85" t="s">
        <v>2</v>
      </c>
      <c r="H553" s="85" t="s">
        <v>794</v>
      </c>
      <c r="I553" s="85">
        <v>2016</v>
      </c>
      <c r="L553" s="90" t="s">
        <v>294</v>
      </c>
      <c r="M553" s="90"/>
      <c r="N553" s="93" t="s">
        <v>267</v>
      </c>
      <c r="O553" s="92" t="s">
        <v>1689</v>
      </c>
      <c r="P553" s="92" t="s">
        <v>3866</v>
      </c>
      <c r="Q553" s="93"/>
      <c r="R553" s="159" t="s">
        <v>4036</v>
      </c>
      <c r="S553" s="70"/>
      <c r="T553" s="93" t="s">
        <v>267</v>
      </c>
      <c r="U553" s="85" t="s">
        <v>1689</v>
      </c>
      <c r="V553" s="81" t="s">
        <v>819</v>
      </c>
      <c r="W553" s="81" t="s">
        <v>859</v>
      </c>
      <c r="X553" s="89" t="s">
        <v>1702</v>
      </c>
      <c r="Y553" s="90" t="s">
        <v>769</v>
      </c>
      <c r="Z553" s="90" t="s">
        <v>219</v>
      </c>
      <c r="AA553" s="85" t="s">
        <v>19</v>
      </c>
      <c r="AB553" s="93" t="s">
        <v>14</v>
      </c>
      <c r="AC553" s="90">
        <v>300</v>
      </c>
      <c r="AI553" s="146"/>
      <c r="AK553" s="54">
        <f t="shared" si="33"/>
        <v>0</v>
      </c>
      <c r="AL553" s="54"/>
      <c r="AM553" s="54"/>
      <c r="AN553" s="54"/>
      <c r="AO553" s="91" t="s">
        <v>200</v>
      </c>
    </row>
    <row r="554" spans="1:41">
      <c r="A554" s="85">
        <v>553</v>
      </c>
      <c r="C554" s="85" t="s">
        <v>1777</v>
      </c>
      <c r="D554" s="90" t="s">
        <v>4517</v>
      </c>
      <c r="E554" s="85" t="s">
        <v>2584</v>
      </c>
      <c r="F554" s="85" t="s">
        <v>2585</v>
      </c>
      <c r="G554" s="85" t="s">
        <v>2</v>
      </c>
      <c r="H554" s="85" t="s">
        <v>794</v>
      </c>
      <c r="I554" s="85">
        <v>2016</v>
      </c>
      <c r="L554" s="90" t="s">
        <v>294</v>
      </c>
      <c r="M554" s="90"/>
      <c r="N554" s="93" t="s">
        <v>268</v>
      </c>
      <c r="O554" s="92" t="s">
        <v>1689</v>
      </c>
      <c r="P554" s="92" t="s">
        <v>3860</v>
      </c>
      <c r="Q554" s="93"/>
      <c r="R554" s="159" t="s">
        <v>4037</v>
      </c>
      <c r="S554" s="70"/>
      <c r="T554" s="93" t="s">
        <v>268</v>
      </c>
      <c r="U554" s="85" t="s">
        <v>1689</v>
      </c>
      <c r="V554" s="81" t="s">
        <v>820</v>
      </c>
      <c r="W554" s="81" t="s">
        <v>860</v>
      </c>
      <c r="X554" s="89" t="s">
        <v>1702</v>
      </c>
      <c r="Y554" s="90" t="s">
        <v>217</v>
      </c>
      <c r="Z554" s="90" t="s">
        <v>219</v>
      </c>
      <c r="AA554" s="85" t="s">
        <v>19</v>
      </c>
      <c r="AB554" s="93" t="s">
        <v>17</v>
      </c>
      <c r="AC554" s="93">
        <v>200</v>
      </c>
      <c r="AF554" s="145">
        <v>1</v>
      </c>
      <c r="AH554" s="145">
        <v>1</v>
      </c>
      <c r="AI554" s="146" t="s">
        <v>1681</v>
      </c>
      <c r="AK554" s="54">
        <f t="shared" si="33"/>
        <v>0</v>
      </c>
      <c r="AL554" s="54"/>
      <c r="AM554" s="54"/>
      <c r="AN554" s="54"/>
      <c r="AO554" s="91" t="s">
        <v>200</v>
      </c>
    </row>
    <row r="555" spans="1:41">
      <c r="A555" s="85">
        <v>554</v>
      </c>
      <c r="C555" s="85" t="s">
        <v>1777</v>
      </c>
      <c r="D555" s="90" t="s">
        <v>4518</v>
      </c>
      <c r="E555" s="85" t="s">
        <v>2584</v>
      </c>
      <c r="F555" s="85" t="s">
        <v>2586</v>
      </c>
      <c r="G555" s="85" t="s">
        <v>2</v>
      </c>
      <c r="H555" s="85" t="s">
        <v>794</v>
      </c>
      <c r="I555" s="85">
        <v>2016</v>
      </c>
      <c r="L555" s="90" t="s">
        <v>294</v>
      </c>
      <c r="M555" s="90"/>
      <c r="N555" s="93" t="s">
        <v>268</v>
      </c>
      <c r="O555" s="92" t="s">
        <v>1689</v>
      </c>
      <c r="P555" s="92" t="s">
        <v>3860</v>
      </c>
      <c r="Q555" s="93"/>
      <c r="R555" s="159" t="s">
        <v>4037</v>
      </c>
      <c r="S555" s="70"/>
      <c r="T555" s="93" t="s">
        <v>268</v>
      </c>
      <c r="U555" s="85" t="s">
        <v>1689</v>
      </c>
      <c r="V555" s="81" t="s">
        <v>820</v>
      </c>
      <c r="W555" s="81" t="s">
        <v>860</v>
      </c>
      <c r="X555" s="89" t="s">
        <v>1702</v>
      </c>
      <c r="Y555" s="90" t="s">
        <v>769</v>
      </c>
      <c r="Z555" s="90" t="s">
        <v>219</v>
      </c>
      <c r="AA555" s="85" t="s">
        <v>19</v>
      </c>
      <c r="AB555" s="93" t="s">
        <v>14</v>
      </c>
      <c r="AC555" s="90">
        <v>300</v>
      </c>
      <c r="AI555" s="146"/>
      <c r="AK555" s="54">
        <f t="shared" si="33"/>
        <v>0</v>
      </c>
      <c r="AL555" s="54"/>
      <c r="AM555" s="54"/>
      <c r="AN555" s="54"/>
      <c r="AO555" s="91" t="s">
        <v>200</v>
      </c>
    </row>
    <row r="556" spans="1:41">
      <c r="A556" s="85">
        <v>555</v>
      </c>
      <c r="C556" s="85" t="s">
        <v>1777</v>
      </c>
      <c r="D556" s="90" t="s">
        <v>4519</v>
      </c>
      <c r="E556" s="85" t="s">
        <v>2584</v>
      </c>
      <c r="F556" s="85" t="s">
        <v>2588</v>
      </c>
      <c r="G556" s="85" t="s">
        <v>2</v>
      </c>
      <c r="H556" s="85" t="s">
        <v>794</v>
      </c>
      <c r="I556" s="85">
        <v>2016</v>
      </c>
      <c r="L556" s="90" t="s">
        <v>294</v>
      </c>
      <c r="M556" s="90"/>
      <c r="N556" s="93" t="s">
        <v>268</v>
      </c>
      <c r="O556" s="92" t="s">
        <v>1689</v>
      </c>
      <c r="P556" s="92" t="s">
        <v>3860</v>
      </c>
      <c r="Q556" s="93"/>
      <c r="R556" s="159" t="s">
        <v>4037</v>
      </c>
      <c r="S556" s="70"/>
      <c r="T556" s="93" t="s">
        <v>268</v>
      </c>
      <c r="U556" s="85" t="s">
        <v>1689</v>
      </c>
      <c r="V556" s="81" t="s">
        <v>820</v>
      </c>
      <c r="W556" s="81" t="s">
        <v>860</v>
      </c>
      <c r="X556" s="89" t="s">
        <v>1702</v>
      </c>
      <c r="Y556" s="90" t="s">
        <v>769</v>
      </c>
      <c r="Z556" s="90" t="s">
        <v>219</v>
      </c>
      <c r="AA556" s="85" t="s">
        <v>19</v>
      </c>
      <c r="AB556" s="93" t="s">
        <v>14</v>
      </c>
      <c r="AC556" s="90">
        <v>300</v>
      </c>
      <c r="AI556" s="146"/>
      <c r="AK556" s="54">
        <f t="shared" si="33"/>
        <v>0</v>
      </c>
      <c r="AL556" s="54"/>
      <c r="AM556" s="54"/>
      <c r="AN556" s="54"/>
      <c r="AO556" s="91" t="s">
        <v>200</v>
      </c>
    </row>
    <row r="557" spans="1:41">
      <c r="A557" s="85">
        <v>556</v>
      </c>
      <c r="C557" s="85" t="s">
        <v>1777</v>
      </c>
      <c r="D557" s="90" t="s">
        <v>4520</v>
      </c>
      <c r="E557" s="85" t="s">
        <v>2584</v>
      </c>
      <c r="F557" s="85" t="s">
        <v>2589</v>
      </c>
      <c r="G557" s="85" t="s">
        <v>2</v>
      </c>
      <c r="H557" s="85" t="s">
        <v>794</v>
      </c>
      <c r="I557" s="85">
        <v>2016</v>
      </c>
      <c r="L557" s="90" t="s">
        <v>294</v>
      </c>
      <c r="M557" s="90"/>
      <c r="N557" s="93" t="s">
        <v>268</v>
      </c>
      <c r="O557" s="92" t="s">
        <v>1689</v>
      </c>
      <c r="P557" s="92" t="s">
        <v>3860</v>
      </c>
      <c r="Q557" s="93"/>
      <c r="R557" s="159" t="s">
        <v>4037</v>
      </c>
      <c r="S557" s="70"/>
      <c r="T557" s="93" t="s">
        <v>268</v>
      </c>
      <c r="U557" s="85" t="s">
        <v>1689</v>
      </c>
      <c r="V557" s="81" t="s">
        <v>820</v>
      </c>
      <c r="W557" s="81" t="s">
        <v>860</v>
      </c>
      <c r="X557" s="89" t="s">
        <v>1702</v>
      </c>
      <c r="Y557" s="90" t="s">
        <v>769</v>
      </c>
      <c r="Z557" s="90" t="s">
        <v>219</v>
      </c>
      <c r="AA557" s="85" t="s">
        <v>19</v>
      </c>
      <c r="AB557" s="93" t="s">
        <v>14</v>
      </c>
      <c r="AC557" s="90">
        <v>300</v>
      </c>
      <c r="AI557" s="146"/>
      <c r="AK557" s="54">
        <f t="shared" si="33"/>
        <v>0</v>
      </c>
      <c r="AL557" s="54"/>
      <c r="AM557" s="54"/>
      <c r="AN557" s="54"/>
      <c r="AO557" s="91" t="s">
        <v>200</v>
      </c>
    </row>
    <row r="558" spans="1:41">
      <c r="A558" s="85">
        <v>557</v>
      </c>
      <c r="C558" s="85" t="s">
        <v>1777</v>
      </c>
      <c r="D558" s="90" t="s">
        <v>4537</v>
      </c>
      <c r="E558" s="85" t="s">
        <v>2602</v>
      </c>
      <c r="F558" s="85" t="s">
        <v>2603</v>
      </c>
      <c r="G558" s="85" t="s">
        <v>2</v>
      </c>
      <c r="H558" s="85" t="s">
        <v>794</v>
      </c>
      <c r="I558" s="85">
        <v>2016</v>
      </c>
      <c r="L558" s="90" t="s">
        <v>294</v>
      </c>
      <c r="M558" s="90"/>
      <c r="N558" s="93" t="s">
        <v>3819</v>
      </c>
      <c r="O558" s="92" t="s">
        <v>3834</v>
      </c>
      <c r="P558" s="92" t="s">
        <v>3862</v>
      </c>
      <c r="Q558" s="93"/>
      <c r="R558" s="159" t="s">
        <v>4038</v>
      </c>
      <c r="S558" s="70"/>
      <c r="T558" s="93" t="s">
        <v>3672</v>
      </c>
      <c r="U558" s="85" t="s">
        <v>1690</v>
      </c>
      <c r="V558" s="81" t="s">
        <v>821</v>
      </c>
      <c r="W558" s="81" t="s">
        <v>861</v>
      </c>
      <c r="X558" s="89" t="s">
        <v>1702</v>
      </c>
      <c r="Y558" s="90" t="s">
        <v>217</v>
      </c>
      <c r="Z558" s="90" t="s">
        <v>219</v>
      </c>
      <c r="AA558" s="85" t="s">
        <v>19</v>
      </c>
      <c r="AB558" s="93" t="s">
        <v>17</v>
      </c>
      <c r="AC558" s="93">
        <v>200</v>
      </c>
      <c r="AF558" s="145">
        <v>1</v>
      </c>
      <c r="AH558" s="145">
        <v>1</v>
      </c>
      <c r="AI558" s="146" t="s">
        <v>1681</v>
      </c>
      <c r="AK558" s="54">
        <f t="shared" si="33"/>
        <v>0</v>
      </c>
      <c r="AL558" s="54"/>
      <c r="AM558" s="54"/>
      <c r="AN558" s="54"/>
      <c r="AO558" s="91" t="s">
        <v>200</v>
      </c>
    </row>
    <row r="559" spans="1:41">
      <c r="A559" s="85">
        <v>558</v>
      </c>
      <c r="C559" s="85" t="s">
        <v>1777</v>
      </c>
      <c r="D559" s="90" t="s">
        <v>4538</v>
      </c>
      <c r="E559" s="85" t="s">
        <v>2602</v>
      </c>
      <c r="F559" s="85" t="s">
        <v>2604</v>
      </c>
      <c r="G559" s="85" t="s">
        <v>2</v>
      </c>
      <c r="H559" s="85" t="s">
        <v>794</v>
      </c>
      <c r="I559" s="85">
        <v>2016</v>
      </c>
      <c r="L559" s="90" t="s">
        <v>294</v>
      </c>
      <c r="M559" s="90"/>
      <c r="N559" s="93" t="s">
        <v>3819</v>
      </c>
      <c r="O559" s="92" t="s">
        <v>3834</v>
      </c>
      <c r="P559" s="92" t="s">
        <v>3862</v>
      </c>
      <c r="Q559" s="93"/>
      <c r="R559" s="159" t="s">
        <v>4038</v>
      </c>
      <c r="S559" s="70"/>
      <c r="T559" s="93" t="s">
        <v>3672</v>
      </c>
      <c r="U559" s="85" t="s">
        <v>1690</v>
      </c>
      <c r="V559" s="81" t="s">
        <v>821</v>
      </c>
      <c r="W559" s="81" t="s">
        <v>861</v>
      </c>
      <c r="X559" s="89" t="s">
        <v>1702</v>
      </c>
      <c r="Y559" s="90" t="s">
        <v>769</v>
      </c>
      <c r="Z559" s="90" t="s">
        <v>219</v>
      </c>
      <c r="AA559" s="85" t="s">
        <v>19</v>
      </c>
      <c r="AB559" s="93" t="s">
        <v>14</v>
      </c>
      <c r="AC559" s="90">
        <v>300</v>
      </c>
      <c r="AI559" s="146"/>
      <c r="AK559" s="54">
        <f t="shared" si="33"/>
        <v>0</v>
      </c>
      <c r="AL559" s="54"/>
      <c r="AM559" s="54"/>
      <c r="AN559" s="54"/>
      <c r="AO559" s="91" t="s">
        <v>200</v>
      </c>
    </row>
    <row r="560" spans="1:41">
      <c r="A560" s="85">
        <v>559</v>
      </c>
      <c r="C560" s="85" t="s">
        <v>1777</v>
      </c>
      <c r="D560" s="90" t="s">
        <v>4539</v>
      </c>
      <c r="E560" s="85" t="s">
        <v>2602</v>
      </c>
      <c r="F560" s="85" t="s">
        <v>2605</v>
      </c>
      <c r="G560" s="85" t="s">
        <v>2</v>
      </c>
      <c r="H560" s="85" t="s">
        <v>794</v>
      </c>
      <c r="I560" s="85">
        <v>2016</v>
      </c>
      <c r="L560" s="90" t="s">
        <v>294</v>
      </c>
      <c r="M560" s="90"/>
      <c r="N560" s="93" t="s">
        <v>3819</v>
      </c>
      <c r="O560" s="92" t="s">
        <v>3834</v>
      </c>
      <c r="P560" s="92" t="s">
        <v>3862</v>
      </c>
      <c r="Q560" s="93"/>
      <c r="R560" s="159" t="s">
        <v>4038</v>
      </c>
      <c r="S560" s="70"/>
      <c r="T560" s="93" t="s">
        <v>3672</v>
      </c>
      <c r="U560" s="85" t="s">
        <v>1690</v>
      </c>
      <c r="V560" s="81" t="s">
        <v>821</v>
      </c>
      <c r="W560" s="81" t="s">
        <v>861</v>
      </c>
      <c r="X560" s="89" t="s">
        <v>1702</v>
      </c>
      <c r="Y560" s="90" t="s">
        <v>769</v>
      </c>
      <c r="Z560" s="90" t="s">
        <v>219</v>
      </c>
      <c r="AA560" s="85" t="s">
        <v>19</v>
      </c>
      <c r="AB560" s="93" t="s">
        <v>14</v>
      </c>
      <c r="AC560" s="90">
        <v>300</v>
      </c>
      <c r="AI560" s="146"/>
      <c r="AK560" s="54">
        <f t="shared" si="33"/>
        <v>0</v>
      </c>
      <c r="AL560" s="54"/>
      <c r="AM560" s="54"/>
      <c r="AN560" s="54"/>
      <c r="AO560" s="91" t="s">
        <v>200</v>
      </c>
    </row>
    <row r="561" spans="1:41">
      <c r="A561" s="85">
        <v>560</v>
      </c>
      <c r="C561" s="85" t="s">
        <v>1777</v>
      </c>
      <c r="D561" s="90" t="s">
        <v>4540</v>
      </c>
      <c r="E561" s="85" t="s">
        <v>2602</v>
      </c>
      <c r="F561" s="85" t="s">
        <v>2608</v>
      </c>
      <c r="G561" s="85" t="s">
        <v>2</v>
      </c>
      <c r="H561" s="85" t="s">
        <v>794</v>
      </c>
      <c r="I561" s="85">
        <v>2016</v>
      </c>
      <c r="L561" s="90" t="s">
        <v>294</v>
      </c>
      <c r="M561" s="90"/>
      <c r="N561" s="93" t="s">
        <v>3819</v>
      </c>
      <c r="O561" s="92" t="s">
        <v>3834</v>
      </c>
      <c r="P561" s="92" t="s">
        <v>3862</v>
      </c>
      <c r="Q561" s="93"/>
      <c r="R561" s="159" t="s">
        <v>4038</v>
      </c>
      <c r="S561" s="70"/>
      <c r="T561" s="93" t="s">
        <v>3672</v>
      </c>
      <c r="U561" s="85" t="s">
        <v>1690</v>
      </c>
      <c r="V561" s="81" t="s">
        <v>821</v>
      </c>
      <c r="W561" s="81" t="s">
        <v>861</v>
      </c>
      <c r="X561" s="89" t="s">
        <v>1702</v>
      </c>
      <c r="Y561" s="90" t="s">
        <v>769</v>
      </c>
      <c r="Z561" s="90" t="s">
        <v>219</v>
      </c>
      <c r="AA561" s="85" t="s">
        <v>19</v>
      </c>
      <c r="AB561" s="93" t="s">
        <v>14</v>
      </c>
      <c r="AC561" s="90">
        <v>300</v>
      </c>
      <c r="AI561" s="146"/>
      <c r="AK561" s="54">
        <f t="shared" si="33"/>
        <v>0</v>
      </c>
      <c r="AL561" s="54"/>
      <c r="AM561" s="54"/>
      <c r="AN561" s="54"/>
      <c r="AO561" s="91" t="s">
        <v>200</v>
      </c>
    </row>
    <row r="562" spans="1:41">
      <c r="A562" s="85">
        <v>561</v>
      </c>
      <c r="C562" s="85" t="s">
        <v>1777</v>
      </c>
      <c r="D562" s="90" t="s">
        <v>4541</v>
      </c>
      <c r="E562" s="85" t="s">
        <v>2606</v>
      </c>
      <c r="F562" s="85" t="s">
        <v>2607</v>
      </c>
      <c r="G562" s="85" t="s">
        <v>2</v>
      </c>
      <c r="H562" s="85" t="s">
        <v>794</v>
      </c>
      <c r="I562" s="85">
        <v>2016</v>
      </c>
      <c r="L562" s="90" t="s">
        <v>294</v>
      </c>
      <c r="M562" s="90"/>
      <c r="N562" s="93" t="s">
        <v>3673</v>
      </c>
      <c r="O562" s="92" t="s">
        <v>3834</v>
      </c>
      <c r="P562" s="92" t="s">
        <v>3862</v>
      </c>
      <c r="Q562" s="93"/>
      <c r="R562" s="159" t="s">
        <v>4039</v>
      </c>
      <c r="S562" s="70"/>
      <c r="T562" s="93" t="s">
        <v>3764</v>
      </c>
      <c r="U562" s="85" t="s">
        <v>1690</v>
      </c>
      <c r="V562" s="81" t="s">
        <v>822</v>
      </c>
      <c r="W562" s="81" t="s">
        <v>862</v>
      </c>
      <c r="X562" s="89" t="s">
        <v>1702</v>
      </c>
      <c r="Y562" s="90" t="s">
        <v>217</v>
      </c>
      <c r="Z562" s="90" t="s">
        <v>219</v>
      </c>
      <c r="AA562" s="85" t="s">
        <v>19</v>
      </c>
      <c r="AB562" s="93" t="s">
        <v>17</v>
      </c>
      <c r="AC562" s="93">
        <v>200</v>
      </c>
      <c r="AH562" s="145">
        <v>1</v>
      </c>
      <c r="AI562" s="146" t="s">
        <v>1681</v>
      </c>
      <c r="AK562" s="54">
        <f t="shared" si="33"/>
        <v>0</v>
      </c>
      <c r="AL562" s="54"/>
      <c r="AM562" s="54"/>
      <c r="AN562" s="54"/>
      <c r="AO562" s="91" t="s">
        <v>200</v>
      </c>
    </row>
    <row r="563" spans="1:41">
      <c r="A563" s="85">
        <v>562</v>
      </c>
      <c r="C563" s="85" t="s">
        <v>1777</v>
      </c>
      <c r="D563" s="90" t="s">
        <v>4542</v>
      </c>
      <c r="E563" s="85" t="s">
        <v>2606</v>
      </c>
      <c r="F563" s="85" t="s">
        <v>2609</v>
      </c>
      <c r="G563" s="85" t="s">
        <v>2</v>
      </c>
      <c r="H563" s="85" t="s">
        <v>794</v>
      </c>
      <c r="I563" s="85">
        <v>2016</v>
      </c>
      <c r="L563" s="90" t="s">
        <v>294</v>
      </c>
      <c r="M563" s="90"/>
      <c r="N563" s="93" t="s">
        <v>3673</v>
      </c>
      <c r="O563" s="92" t="s">
        <v>3834</v>
      </c>
      <c r="P563" s="92" t="s">
        <v>3862</v>
      </c>
      <c r="Q563" s="93"/>
      <c r="R563" s="159" t="s">
        <v>4039</v>
      </c>
      <c r="S563" s="70"/>
      <c r="T563" s="93" t="s">
        <v>3764</v>
      </c>
      <c r="U563" s="85" t="s">
        <v>1690</v>
      </c>
      <c r="V563" s="81" t="s">
        <v>822</v>
      </c>
      <c r="W563" s="81" t="s">
        <v>862</v>
      </c>
      <c r="X563" s="89" t="s">
        <v>1702</v>
      </c>
      <c r="Y563" s="90" t="s">
        <v>769</v>
      </c>
      <c r="Z563" s="90" t="s">
        <v>219</v>
      </c>
      <c r="AA563" s="85" t="s">
        <v>19</v>
      </c>
      <c r="AB563" s="93" t="s">
        <v>14</v>
      </c>
      <c r="AC563" s="90">
        <v>300</v>
      </c>
      <c r="AI563" s="146"/>
      <c r="AK563" s="54">
        <f t="shared" si="33"/>
        <v>0</v>
      </c>
      <c r="AL563" s="54"/>
      <c r="AM563" s="54"/>
      <c r="AN563" s="54"/>
      <c r="AO563" s="91" t="s">
        <v>200</v>
      </c>
    </row>
    <row r="564" spans="1:41">
      <c r="A564" s="85">
        <v>563</v>
      </c>
      <c r="C564" s="85" t="s">
        <v>1777</v>
      </c>
      <c r="D564" s="90" t="s">
        <v>4543</v>
      </c>
      <c r="E564" s="85" t="s">
        <v>2606</v>
      </c>
      <c r="F564" s="85" t="s">
        <v>2610</v>
      </c>
      <c r="G564" s="85" t="s">
        <v>2</v>
      </c>
      <c r="H564" s="85" t="s">
        <v>794</v>
      </c>
      <c r="I564" s="85">
        <v>2016</v>
      </c>
      <c r="L564" s="90" t="s">
        <v>294</v>
      </c>
      <c r="M564" s="90"/>
      <c r="N564" s="93" t="s">
        <v>3673</v>
      </c>
      <c r="O564" s="92" t="s">
        <v>3834</v>
      </c>
      <c r="P564" s="92" t="s">
        <v>3862</v>
      </c>
      <c r="Q564" s="93"/>
      <c r="R564" s="159" t="s">
        <v>4039</v>
      </c>
      <c r="S564" s="70"/>
      <c r="T564" s="93" t="s">
        <v>3764</v>
      </c>
      <c r="U564" s="85" t="s">
        <v>1690</v>
      </c>
      <c r="V564" s="81" t="s">
        <v>822</v>
      </c>
      <c r="W564" s="81" t="s">
        <v>862</v>
      </c>
      <c r="X564" s="89" t="s">
        <v>1702</v>
      </c>
      <c r="Y564" s="90" t="s">
        <v>769</v>
      </c>
      <c r="Z564" s="90" t="s">
        <v>219</v>
      </c>
      <c r="AA564" s="85" t="s">
        <v>19</v>
      </c>
      <c r="AB564" s="93" t="s">
        <v>14</v>
      </c>
      <c r="AC564" s="90">
        <v>300</v>
      </c>
      <c r="AI564" s="146"/>
      <c r="AK564" s="54">
        <f t="shared" si="33"/>
        <v>0</v>
      </c>
      <c r="AL564" s="54"/>
      <c r="AM564" s="54"/>
      <c r="AN564" s="54"/>
      <c r="AO564" s="91" t="s">
        <v>200</v>
      </c>
    </row>
    <row r="565" spans="1:41">
      <c r="A565" s="85">
        <v>564</v>
      </c>
      <c r="C565" s="85" t="s">
        <v>1777</v>
      </c>
      <c r="D565" s="90" t="s">
        <v>4544</v>
      </c>
      <c r="E565" s="85" t="s">
        <v>2606</v>
      </c>
      <c r="F565" s="85" t="s">
        <v>2611</v>
      </c>
      <c r="G565" s="85" t="s">
        <v>2</v>
      </c>
      <c r="H565" s="85" t="s">
        <v>794</v>
      </c>
      <c r="I565" s="85">
        <v>2016</v>
      </c>
      <c r="L565" s="90" t="s">
        <v>294</v>
      </c>
      <c r="M565" s="90"/>
      <c r="N565" s="93" t="s">
        <v>3673</v>
      </c>
      <c r="O565" s="92" t="s">
        <v>3834</v>
      </c>
      <c r="P565" s="92" t="s">
        <v>3862</v>
      </c>
      <c r="Q565" s="93"/>
      <c r="R565" s="159" t="s">
        <v>4039</v>
      </c>
      <c r="S565" s="70"/>
      <c r="T565" s="93" t="s">
        <v>3764</v>
      </c>
      <c r="U565" s="85" t="s">
        <v>1690</v>
      </c>
      <c r="V565" s="81" t="s">
        <v>822</v>
      </c>
      <c r="W565" s="81" t="s">
        <v>862</v>
      </c>
      <c r="X565" s="89" t="s">
        <v>1702</v>
      </c>
      <c r="Y565" s="90" t="s">
        <v>769</v>
      </c>
      <c r="Z565" s="90" t="s">
        <v>219</v>
      </c>
      <c r="AA565" s="85" t="s">
        <v>19</v>
      </c>
      <c r="AB565" s="93" t="s">
        <v>14</v>
      </c>
      <c r="AC565" s="90">
        <v>300</v>
      </c>
      <c r="AI565" s="146"/>
      <c r="AK565" s="54">
        <f t="shared" si="33"/>
        <v>0</v>
      </c>
      <c r="AL565" s="54"/>
      <c r="AM565" s="54"/>
      <c r="AN565" s="54"/>
      <c r="AO565" s="91" t="s">
        <v>200</v>
      </c>
    </row>
    <row r="566" spans="1:41">
      <c r="A566" s="85">
        <v>565</v>
      </c>
      <c r="C566" s="85" t="s">
        <v>1777</v>
      </c>
      <c r="D566" s="90" t="s">
        <v>269</v>
      </c>
      <c r="E566" s="85" t="s">
        <v>2505</v>
      </c>
      <c r="F566" s="85" t="s">
        <v>2754</v>
      </c>
      <c r="G566" s="85" t="s">
        <v>2</v>
      </c>
      <c r="H566" s="85" t="s">
        <v>794</v>
      </c>
      <c r="I566" s="85">
        <v>2016</v>
      </c>
      <c r="L566" s="90" t="s">
        <v>294</v>
      </c>
      <c r="M566" s="90"/>
      <c r="N566" s="93" t="s">
        <v>270</v>
      </c>
      <c r="O566" s="92" t="s">
        <v>3831</v>
      </c>
      <c r="P566" s="92" t="s">
        <v>3840</v>
      </c>
      <c r="Q566" s="93"/>
      <c r="R566" s="159" t="s">
        <v>4040</v>
      </c>
      <c r="S566" s="70"/>
      <c r="T566" s="93" t="s">
        <v>3765</v>
      </c>
      <c r="U566" s="85" t="s">
        <v>479</v>
      </c>
      <c r="V566" s="81" t="s">
        <v>823</v>
      </c>
      <c r="W566" s="81" t="s">
        <v>863</v>
      </c>
      <c r="X566" s="89" t="s">
        <v>1702</v>
      </c>
      <c r="Y566" s="90" t="s">
        <v>217</v>
      </c>
      <c r="Z566" s="90" t="s">
        <v>219</v>
      </c>
      <c r="AA566" s="85" t="s">
        <v>19</v>
      </c>
      <c r="AB566" s="93" t="s">
        <v>17</v>
      </c>
      <c r="AC566" s="93">
        <v>200</v>
      </c>
      <c r="AF566" s="145">
        <v>1</v>
      </c>
      <c r="AH566" s="145">
        <v>1</v>
      </c>
      <c r="AI566" s="146" t="s">
        <v>1681</v>
      </c>
      <c r="AK566" s="54">
        <f t="shared" si="33"/>
        <v>0</v>
      </c>
      <c r="AL566" s="54"/>
      <c r="AM566" s="54"/>
      <c r="AN566" s="54"/>
      <c r="AO566" s="91" t="s">
        <v>200</v>
      </c>
    </row>
    <row r="567" spans="1:41">
      <c r="A567" s="85">
        <v>566</v>
      </c>
      <c r="C567" s="85" t="s">
        <v>1777</v>
      </c>
      <c r="D567" s="90" t="s">
        <v>271</v>
      </c>
      <c r="E567" s="85" t="s">
        <v>2505</v>
      </c>
      <c r="F567" s="85" t="s">
        <v>2755</v>
      </c>
      <c r="G567" s="85" t="s">
        <v>2</v>
      </c>
      <c r="H567" s="85" t="s">
        <v>794</v>
      </c>
      <c r="I567" s="85">
        <v>2016</v>
      </c>
      <c r="L567" s="90" t="s">
        <v>294</v>
      </c>
      <c r="M567" s="90"/>
      <c r="N567" s="93" t="s">
        <v>270</v>
      </c>
      <c r="O567" s="92" t="s">
        <v>3831</v>
      </c>
      <c r="P567" s="92" t="s">
        <v>3840</v>
      </c>
      <c r="Q567" s="93"/>
      <c r="R567" s="159" t="s">
        <v>4040</v>
      </c>
      <c r="S567" s="70"/>
      <c r="T567" s="93" t="s">
        <v>3765</v>
      </c>
      <c r="U567" s="85" t="s">
        <v>479</v>
      </c>
      <c r="V567" s="81" t="s">
        <v>823</v>
      </c>
      <c r="W567" s="81" t="s">
        <v>863</v>
      </c>
      <c r="X567" s="89" t="s">
        <v>1702</v>
      </c>
      <c r="Y567" s="90" t="s">
        <v>769</v>
      </c>
      <c r="Z567" s="90" t="s">
        <v>219</v>
      </c>
      <c r="AA567" s="85" t="s">
        <v>19</v>
      </c>
      <c r="AB567" s="93" t="s">
        <v>14</v>
      </c>
      <c r="AC567" s="90">
        <v>300</v>
      </c>
      <c r="AI567" s="146"/>
      <c r="AK567" s="54">
        <f t="shared" si="33"/>
        <v>0</v>
      </c>
      <c r="AL567" s="54"/>
      <c r="AM567" s="54"/>
      <c r="AN567" s="54"/>
      <c r="AO567" s="91" t="s">
        <v>200</v>
      </c>
    </row>
    <row r="568" spans="1:41">
      <c r="A568" s="85">
        <v>567</v>
      </c>
      <c r="C568" s="85" t="s">
        <v>1777</v>
      </c>
      <c r="D568" s="90" t="s">
        <v>272</v>
      </c>
      <c r="E568" s="85" t="s">
        <v>2505</v>
      </c>
      <c r="F568" s="85" t="s">
        <v>2756</v>
      </c>
      <c r="G568" s="85" t="s">
        <v>2</v>
      </c>
      <c r="H568" s="85" t="s">
        <v>794</v>
      </c>
      <c r="I568" s="85">
        <v>2016</v>
      </c>
      <c r="L568" s="90" t="s">
        <v>294</v>
      </c>
      <c r="M568" s="90"/>
      <c r="N568" s="93" t="s">
        <v>270</v>
      </c>
      <c r="O568" s="92" t="s">
        <v>3831</v>
      </c>
      <c r="P568" s="92" t="s">
        <v>3840</v>
      </c>
      <c r="Q568" s="93"/>
      <c r="R568" s="159" t="s">
        <v>4040</v>
      </c>
      <c r="S568" s="70"/>
      <c r="T568" s="93" t="s">
        <v>3765</v>
      </c>
      <c r="U568" s="85" t="s">
        <v>479</v>
      </c>
      <c r="V568" s="81" t="s">
        <v>823</v>
      </c>
      <c r="W568" s="81" t="s">
        <v>863</v>
      </c>
      <c r="X568" s="89" t="s">
        <v>1702</v>
      </c>
      <c r="Y568" s="90" t="s">
        <v>769</v>
      </c>
      <c r="Z568" s="90" t="s">
        <v>219</v>
      </c>
      <c r="AA568" s="85" t="s">
        <v>19</v>
      </c>
      <c r="AB568" s="93" t="s">
        <v>14</v>
      </c>
      <c r="AC568" s="90">
        <v>300</v>
      </c>
      <c r="AI568" s="146"/>
      <c r="AK568" s="54">
        <f t="shared" si="33"/>
        <v>0</v>
      </c>
      <c r="AL568" s="54"/>
      <c r="AM568" s="54"/>
      <c r="AN568" s="54"/>
      <c r="AO568" s="91" t="s">
        <v>200</v>
      </c>
    </row>
    <row r="569" spans="1:41">
      <c r="A569" s="85">
        <v>568</v>
      </c>
      <c r="C569" s="85" t="s">
        <v>1777</v>
      </c>
      <c r="D569" s="90" t="s">
        <v>273</v>
      </c>
      <c r="E569" s="85" t="s">
        <v>2505</v>
      </c>
      <c r="F569" s="85" t="s">
        <v>2757</v>
      </c>
      <c r="G569" s="85" t="s">
        <v>2</v>
      </c>
      <c r="H569" s="85" t="s">
        <v>794</v>
      </c>
      <c r="I569" s="85">
        <v>2016</v>
      </c>
      <c r="L569" s="90" t="s">
        <v>294</v>
      </c>
      <c r="M569" s="90"/>
      <c r="N569" s="93" t="s">
        <v>270</v>
      </c>
      <c r="O569" s="92" t="s">
        <v>3831</v>
      </c>
      <c r="P569" s="92" t="s">
        <v>3840</v>
      </c>
      <c r="Q569" s="93"/>
      <c r="R569" s="159" t="s">
        <v>4040</v>
      </c>
      <c r="S569" s="70"/>
      <c r="T569" s="93" t="s">
        <v>3765</v>
      </c>
      <c r="U569" s="85" t="s">
        <v>479</v>
      </c>
      <c r="V569" s="81" t="s">
        <v>823</v>
      </c>
      <c r="W569" s="81" t="s">
        <v>863</v>
      </c>
      <c r="X569" s="89" t="s">
        <v>1702</v>
      </c>
      <c r="Y569" s="90" t="s">
        <v>769</v>
      </c>
      <c r="Z569" s="90" t="s">
        <v>219</v>
      </c>
      <c r="AA569" s="85" t="s">
        <v>19</v>
      </c>
      <c r="AB569" s="93" t="s">
        <v>14</v>
      </c>
      <c r="AC569" s="90">
        <v>300</v>
      </c>
      <c r="AI569" s="146"/>
      <c r="AK569" s="54">
        <f t="shared" si="33"/>
        <v>0</v>
      </c>
      <c r="AL569" s="54"/>
      <c r="AM569" s="54"/>
      <c r="AN569" s="54"/>
      <c r="AO569" s="91" t="s">
        <v>200</v>
      </c>
    </row>
    <row r="570" spans="1:41">
      <c r="A570" s="85">
        <v>569</v>
      </c>
      <c r="C570" s="85" t="s">
        <v>1777</v>
      </c>
      <c r="D570" s="90" t="s">
        <v>274</v>
      </c>
      <c r="E570" s="85" t="s">
        <v>2510</v>
      </c>
      <c r="F570" s="85" t="s">
        <v>2758</v>
      </c>
      <c r="G570" s="85" t="s">
        <v>2</v>
      </c>
      <c r="H570" s="85" t="s">
        <v>794</v>
      </c>
      <c r="I570" s="85">
        <v>2016</v>
      </c>
      <c r="L570" s="90" t="s">
        <v>294</v>
      </c>
      <c r="M570" s="90"/>
      <c r="N570" s="93" t="s">
        <v>275</v>
      </c>
      <c r="O570" s="92" t="s">
        <v>3831</v>
      </c>
      <c r="P570" s="92" t="s">
        <v>3861</v>
      </c>
      <c r="Q570" s="93"/>
      <c r="R570" s="159" t="s">
        <v>4041</v>
      </c>
      <c r="S570" s="70"/>
      <c r="T570" s="93" t="s">
        <v>3766</v>
      </c>
      <c r="U570" s="85" t="s">
        <v>479</v>
      </c>
      <c r="V570" s="81" t="s">
        <v>824</v>
      </c>
      <c r="W570" s="81" t="s">
        <v>864</v>
      </c>
      <c r="X570" s="89" t="s">
        <v>1702</v>
      </c>
      <c r="Y570" s="90" t="s">
        <v>217</v>
      </c>
      <c r="Z570" s="90" t="s">
        <v>219</v>
      </c>
      <c r="AA570" s="85" t="s">
        <v>19</v>
      </c>
      <c r="AB570" s="93" t="s">
        <v>17</v>
      </c>
      <c r="AC570" s="93">
        <v>200</v>
      </c>
      <c r="AF570" s="145">
        <v>1</v>
      </c>
      <c r="AH570" s="145">
        <v>1</v>
      </c>
      <c r="AI570" s="146" t="s">
        <v>1681</v>
      </c>
      <c r="AK570" s="54">
        <f t="shared" si="33"/>
        <v>0</v>
      </c>
      <c r="AL570" s="54"/>
      <c r="AM570" s="54"/>
      <c r="AN570" s="54"/>
      <c r="AO570" s="91" t="s">
        <v>200</v>
      </c>
    </row>
    <row r="571" spans="1:41">
      <c r="A571" s="85">
        <v>570</v>
      </c>
      <c r="C571" s="85" t="s">
        <v>1777</v>
      </c>
      <c r="D571" s="90" t="s">
        <v>276</v>
      </c>
      <c r="E571" s="85" t="s">
        <v>2510</v>
      </c>
      <c r="F571" s="85" t="s">
        <v>2759</v>
      </c>
      <c r="G571" s="85" t="s">
        <v>2</v>
      </c>
      <c r="H571" s="85" t="s">
        <v>794</v>
      </c>
      <c r="I571" s="85">
        <v>2016</v>
      </c>
      <c r="L571" s="90" t="s">
        <v>294</v>
      </c>
      <c r="M571" s="90"/>
      <c r="N571" s="93" t="s">
        <v>275</v>
      </c>
      <c r="O571" s="92" t="s">
        <v>3831</v>
      </c>
      <c r="P571" s="92" t="s">
        <v>3861</v>
      </c>
      <c r="Q571" s="93"/>
      <c r="R571" s="159" t="s">
        <v>4041</v>
      </c>
      <c r="S571" s="70"/>
      <c r="T571" s="93" t="s">
        <v>3766</v>
      </c>
      <c r="U571" s="85" t="s">
        <v>479</v>
      </c>
      <c r="V571" s="81" t="s">
        <v>824</v>
      </c>
      <c r="W571" s="81" t="s">
        <v>864</v>
      </c>
      <c r="X571" s="89" t="s">
        <v>1702</v>
      </c>
      <c r="Y571" s="90" t="s">
        <v>769</v>
      </c>
      <c r="Z571" s="90" t="s">
        <v>219</v>
      </c>
      <c r="AA571" s="85" t="s">
        <v>19</v>
      </c>
      <c r="AB571" s="93" t="s">
        <v>14</v>
      </c>
      <c r="AC571" s="90">
        <v>300</v>
      </c>
      <c r="AI571" s="146"/>
      <c r="AK571" s="54">
        <f t="shared" si="33"/>
        <v>0</v>
      </c>
      <c r="AL571" s="54"/>
      <c r="AM571" s="54"/>
      <c r="AN571" s="54"/>
      <c r="AO571" s="91" t="s">
        <v>200</v>
      </c>
    </row>
    <row r="572" spans="1:41">
      <c r="A572" s="85">
        <v>571</v>
      </c>
      <c r="C572" s="85" t="s">
        <v>1777</v>
      </c>
      <c r="D572" s="90" t="s">
        <v>277</v>
      </c>
      <c r="E572" s="85" t="s">
        <v>2510</v>
      </c>
      <c r="F572" s="85" t="s">
        <v>2760</v>
      </c>
      <c r="G572" s="85" t="s">
        <v>2</v>
      </c>
      <c r="H572" s="85" t="s">
        <v>794</v>
      </c>
      <c r="I572" s="85">
        <v>2016</v>
      </c>
      <c r="L572" s="90" t="s">
        <v>294</v>
      </c>
      <c r="M572" s="90"/>
      <c r="N572" s="93" t="s">
        <v>275</v>
      </c>
      <c r="O572" s="92" t="s">
        <v>3831</v>
      </c>
      <c r="P572" s="92" t="s">
        <v>3861</v>
      </c>
      <c r="Q572" s="93"/>
      <c r="R572" s="159" t="s">
        <v>4041</v>
      </c>
      <c r="S572" s="70"/>
      <c r="T572" s="93" t="s">
        <v>3766</v>
      </c>
      <c r="U572" s="85" t="s">
        <v>479</v>
      </c>
      <c r="V572" s="81" t="s">
        <v>824</v>
      </c>
      <c r="W572" s="81" t="s">
        <v>864</v>
      </c>
      <c r="X572" s="89" t="s">
        <v>1702</v>
      </c>
      <c r="Y572" s="90" t="s">
        <v>769</v>
      </c>
      <c r="Z572" s="90" t="s">
        <v>219</v>
      </c>
      <c r="AA572" s="85" t="s">
        <v>19</v>
      </c>
      <c r="AB572" s="93" t="s">
        <v>14</v>
      </c>
      <c r="AC572" s="90">
        <v>300</v>
      </c>
      <c r="AI572" s="146"/>
      <c r="AK572" s="54">
        <f t="shared" si="33"/>
        <v>0</v>
      </c>
      <c r="AL572" s="54"/>
      <c r="AM572" s="54"/>
      <c r="AN572" s="54"/>
      <c r="AO572" s="91" t="s">
        <v>200</v>
      </c>
    </row>
    <row r="573" spans="1:41">
      <c r="A573" s="85">
        <v>572</v>
      </c>
      <c r="C573" s="85" t="s">
        <v>1777</v>
      </c>
      <c r="D573" s="90" t="s">
        <v>278</v>
      </c>
      <c r="E573" s="85" t="s">
        <v>2510</v>
      </c>
      <c r="F573" s="85" t="s">
        <v>2761</v>
      </c>
      <c r="G573" s="85" t="s">
        <v>2</v>
      </c>
      <c r="H573" s="85" t="s">
        <v>794</v>
      </c>
      <c r="I573" s="85">
        <v>2016</v>
      </c>
      <c r="L573" s="90" t="s">
        <v>294</v>
      </c>
      <c r="M573" s="90"/>
      <c r="N573" s="93" t="s">
        <v>275</v>
      </c>
      <c r="O573" s="92" t="s">
        <v>3831</v>
      </c>
      <c r="P573" s="92" t="s">
        <v>3861</v>
      </c>
      <c r="Q573" s="93"/>
      <c r="R573" s="159" t="s">
        <v>4041</v>
      </c>
      <c r="S573" s="70"/>
      <c r="T573" s="93" t="s">
        <v>3766</v>
      </c>
      <c r="U573" s="85" t="s">
        <v>479</v>
      </c>
      <c r="V573" s="81" t="s">
        <v>824</v>
      </c>
      <c r="W573" s="81" t="s">
        <v>864</v>
      </c>
      <c r="X573" s="89" t="s">
        <v>1702</v>
      </c>
      <c r="Y573" s="90" t="s">
        <v>769</v>
      </c>
      <c r="Z573" s="90" t="s">
        <v>219</v>
      </c>
      <c r="AA573" s="85" t="s">
        <v>19</v>
      </c>
      <c r="AB573" s="93" t="s">
        <v>14</v>
      </c>
      <c r="AC573" s="90">
        <v>300</v>
      </c>
      <c r="AI573" s="146"/>
      <c r="AK573" s="54">
        <f t="shared" si="33"/>
        <v>0</v>
      </c>
      <c r="AL573" s="54"/>
      <c r="AM573" s="54"/>
      <c r="AN573" s="54"/>
      <c r="AO573" s="91" t="s">
        <v>200</v>
      </c>
    </row>
    <row r="574" spans="1:41">
      <c r="A574" s="85">
        <v>573</v>
      </c>
      <c r="C574" s="85" t="s">
        <v>1777</v>
      </c>
      <c r="D574" s="90" t="s">
        <v>566</v>
      </c>
      <c r="E574" s="85" t="s">
        <v>2612</v>
      </c>
      <c r="F574" s="85" t="s">
        <v>2615</v>
      </c>
      <c r="G574" s="85" t="s">
        <v>2</v>
      </c>
      <c r="H574" s="85" t="s">
        <v>794</v>
      </c>
      <c r="I574" s="85">
        <v>2016</v>
      </c>
      <c r="L574" s="90" t="s">
        <v>4</v>
      </c>
      <c r="M574" s="90"/>
      <c r="N574" s="93" t="s">
        <v>3767</v>
      </c>
      <c r="O574" s="92" t="s">
        <v>3834</v>
      </c>
      <c r="P574" s="92" t="s">
        <v>4113</v>
      </c>
      <c r="Q574" s="93"/>
      <c r="R574" s="159" t="s">
        <v>4124</v>
      </c>
      <c r="S574" s="70"/>
      <c r="T574" s="90" t="s">
        <v>3674</v>
      </c>
      <c r="U574" s="85" t="s">
        <v>1690</v>
      </c>
      <c r="V574" s="81" t="s">
        <v>824</v>
      </c>
      <c r="W574" s="81" t="s">
        <v>864</v>
      </c>
      <c r="X574" s="89" t="s">
        <v>1702</v>
      </c>
      <c r="Y574" s="90"/>
      <c r="Z574" s="90"/>
      <c r="AA574" s="85" t="s">
        <v>19</v>
      </c>
      <c r="AB574" s="93" t="s">
        <v>17</v>
      </c>
      <c r="AC574" s="90">
        <v>200</v>
      </c>
      <c r="AH574" s="145">
        <v>1</v>
      </c>
      <c r="AI574" s="146" t="s">
        <v>1681</v>
      </c>
      <c r="AK574" s="88">
        <f t="shared" si="33"/>
        <v>0</v>
      </c>
      <c r="AO574" s="91" t="s">
        <v>200</v>
      </c>
    </row>
    <row r="575" spans="1:41">
      <c r="A575" s="85">
        <v>574</v>
      </c>
      <c r="C575" s="85" t="s">
        <v>1777</v>
      </c>
      <c r="D575" s="90" t="s">
        <v>567</v>
      </c>
      <c r="E575" s="85" t="s">
        <v>2512</v>
      </c>
      <c r="F575" s="85" t="s">
        <v>2762</v>
      </c>
      <c r="G575" s="85" t="s">
        <v>2</v>
      </c>
      <c r="H575" s="85" t="s">
        <v>795</v>
      </c>
      <c r="I575" s="85">
        <v>2016</v>
      </c>
      <c r="L575" s="90" t="s">
        <v>5</v>
      </c>
      <c r="M575" s="90"/>
      <c r="N575" s="93" t="s">
        <v>3675</v>
      </c>
      <c r="O575" s="92" t="s">
        <v>3831</v>
      </c>
      <c r="P575" s="92" t="s">
        <v>3850</v>
      </c>
      <c r="Q575" s="93"/>
      <c r="R575" s="159" t="s">
        <v>4042</v>
      </c>
      <c r="S575" s="70"/>
      <c r="T575" s="93" t="s">
        <v>3768</v>
      </c>
      <c r="U575" s="85" t="s">
        <v>479</v>
      </c>
      <c r="V575" s="81" t="s">
        <v>825</v>
      </c>
      <c r="W575" s="81" t="s">
        <v>865</v>
      </c>
      <c r="X575" s="89" t="s">
        <v>1702</v>
      </c>
      <c r="Y575" s="90" t="s">
        <v>217</v>
      </c>
      <c r="Z575" s="90" t="s">
        <v>219</v>
      </c>
      <c r="AA575" s="85" t="s">
        <v>19</v>
      </c>
      <c r="AB575" s="93" t="s">
        <v>17</v>
      </c>
      <c r="AC575" s="90">
        <v>200</v>
      </c>
      <c r="AH575" s="145">
        <v>1</v>
      </c>
      <c r="AI575" s="146" t="s">
        <v>1681</v>
      </c>
      <c r="AK575" s="57">
        <f t="shared" si="33"/>
        <v>29719</v>
      </c>
      <c r="AL575" s="57"/>
      <c r="AM575" s="57"/>
      <c r="AN575" s="57">
        <v>29719</v>
      </c>
      <c r="AO575" s="91" t="s">
        <v>200</v>
      </c>
    </row>
    <row r="576" spans="1:41">
      <c r="A576" s="85">
        <v>575</v>
      </c>
      <c r="C576" s="85" t="s">
        <v>1777</v>
      </c>
      <c r="D576" s="90" t="s">
        <v>568</v>
      </c>
      <c r="E576" s="85" t="s">
        <v>2512</v>
      </c>
      <c r="F576" s="85" t="s">
        <v>2763</v>
      </c>
      <c r="G576" s="85" t="s">
        <v>2</v>
      </c>
      <c r="H576" s="85" t="s">
        <v>795</v>
      </c>
      <c r="I576" s="85">
        <v>2016</v>
      </c>
      <c r="L576" s="90" t="s">
        <v>5</v>
      </c>
      <c r="M576" s="90"/>
      <c r="N576" s="93" t="s">
        <v>3675</v>
      </c>
      <c r="O576" s="92" t="s">
        <v>3831</v>
      </c>
      <c r="P576" s="92" t="s">
        <v>3850</v>
      </c>
      <c r="Q576" s="93"/>
      <c r="R576" s="159" t="s">
        <v>4042</v>
      </c>
      <c r="S576" s="70"/>
      <c r="T576" s="93" t="s">
        <v>3768</v>
      </c>
      <c r="U576" s="85" t="s">
        <v>479</v>
      </c>
      <c r="V576" s="81" t="s">
        <v>825</v>
      </c>
      <c r="W576" s="81" t="s">
        <v>865</v>
      </c>
      <c r="X576" s="89" t="s">
        <v>1702</v>
      </c>
      <c r="Y576" s="90" t="s">
        <v>769</v>
      </c>
      <c r="Z576" s="90" t="s">
        <v>219</v>
      </c>
      <c r="AA576" s="85" t="s">
        <v>19</v>
      </c>
      <c r="AB576" s="93" t="s">
        <v>14</v>
      </c>
      <c r="AC576" s="90">
        <v>300</v>
      </c>
      <c r="AI576" s="146"/>
      <c r="AK576" s="57">
        <f t="shared" si="33"/>
        <v>0</v>
      </c>
      <c r="AL576" s="57"/>
      <c r="AM576" s="57"/>
      <c r="AN576" s="57"/>
      <c r="AO576" s="91" t="s">
        <v>200</v>
      </c>
    </row>
    <row r="577" spans="1:41">
      <c r="A577" s="85">
        <v>576</v>
      </c>
      <c r="C577" s="85" t="s">
        <v>1777</v>
      </c>
      <c r="D577" s="90" t="s">
        <v>569</v>
      </c>
      <c r="E577" s="85" t="s">
        <v>2512</v>
      </c>
      <c r="F577" s="85" t="s">
        <v>2764</v>
      </c>
      <c r="G577" s="85" t="s">
        <v>2</v>
      </c>
      <c r="H577" s="85" t="s">
        <v>795</v>
      </c>
      <c r="I577" s="85">
        <v>2016</v>
      </c>
      <c r="L577" s="90" t="s">
        <v>5</v>
      </c>
      <c r="M577" s="90"/>
      <c r="N577" s="93" t="s">
        <v>3675</v>
      </c>
      <c r="O577" s="92" t="s">
        <v>3831</v>
      </c>
      <c r="P577" s="92" t="s">
        <v>3850</v>
      </c>
      <c r="Q577" s="93"/>
      <c r="R577" s="159" t="s">
        <v>4042</v>
      </c>
      <c r="S577" s="70"/>
      <c r="T577" s="93" t="s">
        <v>3768</v>
      </c>
      <c r="U577" s="85" t="s">
        <v>479</v>
      </c>
      <c r="V577" s="81" t="s">
        <v>825</v>
      </c>
      <c r="W577" s="81" t="s">
        <v>865</v>
      </c>
      <c r="X577" s="89" t="s">
        <v>1702</v>
      </c>
      <c r="Y577" s="90" t="s">
        <v>769</v>
      </c>
      <c r="Z577" s="90" t="s">
        <v>219</v>
      </c>
      <c r="AA577" s="85" t="s">
        <v>19</v>
      </c>
      <c r="AB577" s="93" t="s">
        <v>14</v>
      </c>
      <c r="AC577" s="90">
        <v>300</v>
      </c>
      <c r="AI577" s="146"/>
      <c r="AK577" s="57">
        <f t="shared" si="33"/>
        <v>0</v>
      </c>
      <c r="AL577" s="57"/>
      <c r="AM577" s="57"/>
      <c r="AN577" s="57"/>
      <c r="AO577" s="91" t="s">
        <v>200</v>
      </c>
    </row>
    <row r="578" spans="1:41">
      <c r="A578" s="85">
        <v>577</v>
      </c>
      <c r="C578" s="85" t="s">
        <v>1777</v>
      </c>
      <c r="D578" s="90" t="s">
        <v>570</v>
      </c>
      <c r="E578" s="85" t="s">
        <v>2512</v>
      </c>
      <c r="F578" s="85" t="s">
        <v>2765</v>
      </c>
      <c r="G578" s="85" t="s">
        <v>2</v>
      </c>
      <c r="H578" s="85" t="s">
        <v>795</v>
      </c>
      <c r="I578" s="85">
        <v>2016</v>
      </c>
      <c r="L578" s="90" t="s">
        <v>5</v>
      </c>
      <c r="M578" s="90"/>
      <c r="N578" s="93" t="s">
        <v>3675</v>
      </c>
      <c r="O578" s="92" t="s">
        <v>3831</v>
      </c>
      <c r="P578" s="92" t="s">
        <v>3850</v>
      </c>
      <c r="Q578" s="93"/>
      <c r="R578" s="159" t="s">
        <v>4042</v>
      </c>
      <c r="S578" s="70"/>
      <c r="T578" s="93" t="s">
        <v>3768</v>
      </c>
      <c r="U578" s="85" t="s">
        <v>479</v>
      </c>
      <c r="V578" s="81" t="s">
        <v>825</v>
      </c>
      <c r="W578" s="81" t="s">
        <v>865</v>
      </c>
      <c r="X578" s="89" t="s">
        <v>1702</v>
      </c>
      <c r="Y578" s="90" t="s">
        <v>769</v>
      </c>
      <c r="Z578" s="90" t="s">
        <v>219</v>
      </c>
      <c r="AA578" s="85" t="s">
        <v>19</v>
      </c>
      <c r="AB578" s="93" t="s">
        <v>14</v>
      </c>
      <c r="AC578" s="90">
        <v>300</v>
      </c>
      <c r="AI578" s="146"/>
      <c r="AK578" s="57">
        <f t="shared" si="33"/>
        <v>0</v>
      </c>
      <c r="AL578" s="57"/>
      <c r="AM578" s="57"/>
      <c r="AN578" s="57"/>
      <c r="AO578" s="91" t="s">
        <v>200</v>
      </c>
    </row>
    <row r="579" spans="1:41">
      <c r="A579" s="85">
        <v>578</v>
      </c>
      <c r="C579" s="85" t="s">
        <v>1777</v>
      </c>
      <c r="D579" s="90" t="s">
        <v>571</v>
      </c>
      <c r="E579" s="85" t="s">
        <v>2512</v>
      </c>
      <c r="F579" s="85" t="s">
        <v>2766</v>
      </c>
      <c r="G579" s="85" t="s">
        <v>2</v>
      </c>
      <c r="H579" s="85" t="s">
        <v>795</v>
      </c>
      <c r="I579" s="85">
        <v>2016</v>
      </c>
      <c r="L579" s="90" t="s">
        <v>5</v>
      </c>
      <c r="M579" s="90"/>
      <c r="N579" s="93" t="s">
        <v>3675</v>
      </c>
      <c r="O579" s="92" t="s">
        <v>3831</v>
      </c>
      <c r="P579" s="92" t="s">
        <v>3850</v>
      </c>
      <c r="Q579" s="93"/>
      <c r="R579" s="159" t="s">
        <v>4042</v>
      </c>
      <c r="S579" s="70"/>
      <c r="T579" s="93" t="s">
        <v>3768</v>
      </c>
      <c r="U579" s="85" t="s">
        <v>479</v>
      </c>
      <c r="V579" s="81" t="s">
        <v>825</v>
      </c>
      <c r="W579" s="81" t="s">
        <v>865</v>
      </c>
      <c r="X579" s="89" t="s">
        <v>1702</v>
      </c>
      <c r="Y579" s="90" t="s">
        <v>769</v>
      </c>
      <c r="Z579" s="90" t="s">
        <v>219</v>
      </c>
      <c r="AA579" s="85" t="s">
        <v>19</v>
      </c>
      <c r="AB579" s="93" t="s">
        <v>14</v>
      </c>
      <c r="AC579" s="90">
        <v>300</v>
      </c>
      <c r="AI579" s="146"/>
      <c r="AK579" s="57">
        <f t="shared" si="33"/>
        <v>0</v>
      </c>
      <c r="AL579" s="57"/>
      <c r="AM579" s="57"/>
      <c r="AN579" s="57"/>
      <c r="AO579" s="91" t="s">
        <v>200</v>
      </c>
    </row>
    <row r="580" spans="1:41">
      <c r="A580" s="85">
        <v>579</v>
      </c>
      <c r="C580" s="85" t="s">
        <v>1777</v>
      </c>
      <c r="D580" s="90" t="s">
        <v>572</v>
      </c>
      <c r="E580" s="85" t="s">
        <v>2557</v>
      </c>
      <c r="F580" s="85" t="s">
        <v>2767</v>
      </c>
      <c r="G580" s="85" t="s">
        <v>2</v>
      </c>
      <c r="H580" s="85" t="s">
        <v>795</v>
      </c>
      <c r="I580" s="85">
        <v>2016</v>
      </c>
      <c r="L580" s="90" t="s">
        <v>5</v>
      </c>
      <c r="M580" s="90"/>
      <c r="N580" s="93" t="s">
        <v>3676</v>
      </c>
      <c r="O580" s="92" t="s">
        <v>3831</v>
      </c>
      <c r="P580" s="92" t="s">
        <v>3850</v>
      </c>
      <c r="Q580" s="93"/>
      <c r="R580" s="159" t="s">
        <v>4043</v>
      </c>
      <c r="S580" s="70"/>
      <c r="T580" s="93" t="s">
        <v>3769</v>
      </c>
      <c r="U580" s="85" t="s">
        <v>479</v>
      </c>
      <c r="V580" s="81" t="s">
        <v>826</v>
      </c>
      <c r="W580" s="81" t="s">
        <v>866</v>
      </c>
      <c r="X580" s="89" t="s">
        <v>1702</v>
      </c>
      <c r="Y580" s="90" t="s">
        <v>217</v>
      </c>
      <c r="Z580" s="90" t="s">
        <v>219</v>
      </c>
      <c r="AA580" s="85" t="s">
        <v>19</v>
      </c>
      <c r="AB580" s="93" t="s">
        <v>17</v>
      </c>
      <c r="AC580" s="90">
        <v>200</v>
      </c>
      <c r="AH580" s="145">
        <v>1</v>
      </c>
      <c r="AI580" s="146" t="s">
        <v>1681</v>
      </c>
      <c r="AK580" s="57">
        <f t="shared" si="33"/>
        <v>0</v>
      </c>
      <c r="AL580" s="57"/>
      <c r="AM580" s="57"/>
      <c r="AN580" s="57"/>
      <c r="AO580" s="91" t="s">
        <v>200</v>
      </c>
    </row>
    <row r="581" spans="1:41">
      <c r="A581" s="85">
        <v>580</v>
      </c>
      <c r="C581" s="85" t="s">
        <v>1777</v>
      </c>
      <c r="D581" s="90" t="s">
        <v>573</v>
      </c>
      <c r="E581" s="85" t="s">
        <v>2557</v>
      </c>
      <c r="F581" s="85" t="s">
        <v>2768</v>
      </c>
      <c r="G581" s="85" t="s">
        <v>2</v>
      </c>
      <c r="H581" s="85" t="s">
        <v>795</v>
      </c>
      <c r="I581" s="85">
        <v>2016</v>
      </c>
      <c r="L581" s="90" t="s">
        <v>5</v>
      </c>
      <c r="M581" s="90"/>
      <c r="N581" s="93" t="s">
        <v>3676</v>
      </c>
      <c r="O581" s="92" t="s">
        <v>3831</v>
      </c>
      <c r="P581" s="92" t="s">
        <v>3850</v>
      </c>
      <c r="Q581" s="93"/>
      <c r="R581" s="159" t="s">
        <v>4043</v>
      </c>
      <c r="S581" s="70"/>
      <c r="T581" s="93" t="s">
        <v>3769</v>
      </c>
      <c r="U581" s="85" t="s">
        <v>479</v>
      </c>
      <c r="V581" s="81" t="s">
        <v>826</v>
      </c>
      <c r="W581" s="81" t="s">
        <v>866</v>
      </c>
      <c r="X581" s="89" t="s">
        <v>1702</v>
      </c>
      <c r="Y581" s="90" t="s">
        <v>769</v>
      </c>
      <c r="Z581" s="90" t="s">
        <v>219</v>
      </c>
      <c r="AA581" s="85" t="s">
        <v>19</v>
      </c>
      <c r="AB581" s="93" t="s">
        <v>14</v>
      </c>
      <c r="AC581" s="90">
        <v>300</v>
      </c>
      <c r="AI581" s="146"/>
      <c r="AK581" s="57">
        <f t="shared" si="33"/>
        <v>0</v>
      </c>
      <c r="AL581" s="57"/>
      <c r="AM581" s="57"/>
      <c r="AN581" s="57"/>
      <c r="AO581" s="91" t="s">
        <v>200</v>
      </c>
    </row>
    <row r="582" spans="1:41">
      <c r="A582" s="85">
        <v>581</v>
      </c>
      <c r="C582" s="85" t="s">
        <v>1777</v>
      </c>
      <c r="D582" s="90" t="s">
        <v>574</v>
      </c>
      <c r="E582" s="85" t="s">
        <v>2557</v>
      </c>
      <c r="F582" s="85" t="s">
        <v>2769</v>
      </c>
      <c r="G582" s="85" t="s">
        <v>2</v>
      </c>
      <c r="H582" s="85" t="s">
        <v>795</v>
      </c>
      <c r="I582" s="85">
        <v>2016</v>
      </c>
      <c r="L582" s="90" t="s">
        <v>5</v>
      </c>
      <c r="M582" s="90"/>
      <c r="N582" s="93" t="s">
        <v>3676</v>
      </c>
      <c r="O582" s="92" t="s">
        <v>3831</v>
      </c>
      <c r="P582" s="92" t="s">
        <v>3850</v>
      </c>
      <c r="Q582" s="93"/>
      <c r="R582" s="159" t="s">
        <v>4043</v>
      </c>
      <c r="S582" s="70"/>
      <c r="T582" s="93" t="s">
        <v>3769</v>
      </c>
      <c r="U582" s="85" t="s">
        <v>479</v>
      </c>
      <c r="V582" s="81" t="s">
        <v>826</v>
      </c>
      <c r="W582" s="81" t="s">
        <v>866</v>
      </c>
      <c r="X582" s="89" t="s">
        <v>1702</v>
      </c>
      <c r="Y582" s="90" t="s">
        <v>769</v>
      </c>
      <c r="Z582" s="90" t="s">
        <v>219</v>
      </c>
      <c r="AA582" s="85" t="s">
        <v>19</v>
      </c>
      <c r="AB582" s="93" t="s">
        <v>14</v>
      </c>
      <c r="AC582" s="90">
        <v>300</v>
      </c>
      <c r="AI582" s="146"/>
      <c r="AK582" s="57">
        <f t="shared" si="33"/>
        <v>0</v>
      </c>
      <c r="AL582" s="57"/>
      <c r="AM582" s="57"/>
      <c r="AN582" s="57"/>
      <c r="AO582" s="91" t="s">
        <v>200</v>
      </c>
    </row>
    <row r="583" spans="1:41">
      <c r="A583" s="85">
        <v>582</v>
      </c>
      <c r="C583" s="85" t="s">
        <v>1777</v>
      </c>
      <c r="D583" s="90" t="s">
        <v>575</v>
      </c>
      <c r="E583" s="85" t="s">
        <v>2644</v>
      </c>
      <c r="F583" s="85" t="s">
        <v>2645</v>
      </c>
      <c r="G583" s="85" t="s">
        <v>2</v>
      </c>
      <c r="H583" s="85" t="s">
        <v>795</v>
      </c>
      <c r="I583" s="85">
        <v>2016</v>
      </c>
      <c r="L583" s="90" t="s">
        <v>5</v>
      </c>
      <c r="M583" s="90"/>
      <c r="N583" s="93" t="s">
        <v>3633</v>
      </c>
      <c r="O583" s="92" t="s">
        <v>3835</v>
      </c>
      <c r="P583" s="92" t="s">
        <v>3855</v>
      </c>
      <c r="Q583" s="93"/>
      <c r="R583" s="159" t="s">
        <v>3986</v>
      </c>
      <c r="S583" s="70"/>
      <c r="T583" s="93" t="s">
        <v>3770</v>
      </c>
      <c r="U583" s="85" t="s">
        <v>1692</v>
      </c>
      <c r="V583" s="81" t="s">
        <v>827</v>
      </c>
      <c r="W583" s="81" t="s">
        <v>867</v>
      </c>
      <c r="X583" s="89" t="s">
        <v>1702</v>
      </c>
      <c r="Y583" s="90" t="s">
        <v>217</v>
      </c>
      <c r="Z583" s="90" t="s">
        <v>219</v>
      </c>
      <c r="AA583" s="85" t="s">
        <v>19</v>
      </c>
      <c r="AB583" s="93" t="s">
        <v>17</v>
      </c>
      <c r="AC583" s="90">
        <v>200</v>
      </c>
      <c r="AH583" s="145">
        <v>1</v>
      </c>
      <c r="AI583" s="146" t="s">
        <v>1681</v>
      </c>
      <c r="AK583" s="57">
        <f t="shared" si="33"/>
        <v>0</v>
      </c>
      <c r="AL583" s="57"/>
      <c r="AM583" s="57"/>
      <c r="AN583" s="57"/>
      <c r="AO583" s="91" t="s">
        <v>200</v>
      </c>
    </row>
    <row r="584" spans="1:41">
      <c r="A584" s="85">
        <v>583</v>
      </c>
      <c r="C584" s="85" t="s">
        <v>1777</v>
      </c>
      <c r="D584" s="90" t="s">
        <v>576</v>
      </c>
      <c r="E584" s="85" t="s">
        <v>2644</v>
      </c>
      <c r="F584" s="85" t="s">
        <v>2646</v>
      </c>
      <c r="G584" s="85" t="s">
        <v>2</v>
      </c>
      <c r="H584" s="85" t="s">
        <v>795</v>
      </c>
      <c r="I584" s="85">
        <v>2016</v>
      </c>
      <c r="L584" s="90" t="s">
        <v>5</v>
      </c>
      <c r="M584" s="90"/>
      <c r="N584" s="93" t="s">
        <v>3633</v>
      </c>
      <c r="O584" s="92" t="s">
        <v>3835</v>
      </c>
      <c r="P584" s="92" t="s">
        <v>3855</v>
      </c>
      <c r="Q584" s="93"/>
      <c r="R584" s="159" t="s">
        <v>3986</v>
      </c>
      <c r="S584" s="70"/>
      <c r="T584" s="93" t="s">
        <v>3770</v>
      </c>
      <c r="U584" s="85" t="s">
        <v>1692</v>
      </c>
      <c r="V584" s="81" t="s">
        <v>827</v>
      </c>
      <c r="W584" s="81" t="s">
        <v>867</v>
      </c>
      <c r="X584" s="89" t="s">
        <v>1702</v>
      </c>
      <c r="Y584" s="90" t="s">
        <v>769</v>
      </c>
      <c r="Z584" s="90" t="s">
        <v>219</v>
      </c>
      <c r="AA584" s="85" t="s">
        <v>19</v>
      </c>
      <c r="AB584" s="93" t="s">
        <v>14</v>
      </c>
      <c r="AC584" s="90">
        <v>300</v>
      </c>
      <c r="AI584" s="146"/>
      <c r="AK584" s="57">
        <f t="shared" si="33"/>
        <v>0</v>
      </c>
      <c r="AL584" s="57"/>
      <c r="AM584" s="57"/>
      <c r="AN584" s="57"/>
      <c r="AO584" s="91" t="s">
        <v>200</v>
      </c>
    </row>
    <row r="585" spans="1:41">
      <c r="A585" s="85">
        <v>584</v>
      </c>
      <c r="C585" s="85" t="s">
        <v>1777</v>
      </c>
      <c r="D585" s="90" t="s">
        <v>577</v>
      </c>
      <c r="E585" s="85" t="s">
        <v>2644</v>
      </c>
      <c r="F585" s="85" t="s">
        <v>2647</v>
      </c>
      <c r="G585" s="85" t="s">
        <v>2</v>
      </c>
      <c r="H585" s="85" t="s">
        <v>795</v>
      </c>
      <c r="I585" s="85">
        <v>2016</v>
      </c>
      <c r="L585" s="90" t="s">
        <v>5</v>
      </c>
      <c r="M585" s="90"/>
      <c r="N585" s="93" t="s">
        <v>3633</v>
      </c>
      <c r="O585" s="92" t="s">
        <v>3835</v>
      </c>
      <c r="P585" s="92" t="s">
        <v>3855</v>
      </c>
      <c r="Q585" s="93"/>
      <c r="R585" s="159" t="s">
        <v>3986</v>
      </c>
      <c r="S585" s="70"/>
      <c r="T585" s="93" t="s">
        <v>3770</v>
      </c>
      <c r="U585" s="85" t="s">
        <v>1692</v>
      </c>
      <c r="V585" s="81" t="s">
        <v>827</v>
      </c>
      <c r="W585" s="81" t="s">
        <v>867</v>
      </c>
      <c r="X585" s="89" t="s">
        <v>1702</v>
      </c>
      <c r="Y585" s="90" t="s">
        <v>769</v>
      </c>
      <c r="Z585" s="90" t="s">
        <v>219</v>
      </c>
      <c r="AA585" s="85" t="s">
        <v>19</v>
      </c>
      <c r="AB585" s="93" t="s">
        <v>14</v>
      </c>
      <c r="AC585" s="90">
        <v>300</v>
      </c>
      <c r="AI585" s="146"/>
      <c r="AK585" s="57">
        <f t="shared" si="33"/>
        <v>0</v>
      </c>
      <c r="AL585" s="57"/>
      <c r="AM585" s="57"/>
      <c r="AN585" s="57"/>
      <c r="AO585" s="91" t="s">
        <v>200</v>
      </c>
    </row>
    <row r="586" spans="1:41" s="69" customFormat="1">
      <c r="A586" s="69">
        <v>585</v>
      </c>
      <c r="C586" s="69" t="s">
        <v>1851</v>
      </c>
      <c r="D586" s="68" t="s">
        <v>578</v>
      </c>
      <c r="E586" s="69" t="s">
        <v>2613</v>
      </c>
      <c r="F586" s="69" t="s">
        <v>2614</v>
      </c>
      <c r="G586" s="69" t="s">
        <v>2</v>
      </c>
      <c r="H586" s="69" t="s">
        <v>794</v>
      </c>
      <c r="I586" s="69">
        <v>2016</v>
      </c>
      <c r="L586" s="68" t="s">
        <v>4</v>
      </c>
      <c r="M586" s="68"/>
      <c r="N586" s="68" t="s">
        <v>729</v>
      </c>
      <c r="O586" s="70" t="s">
        <v>1689</v>
      </c>
      <c r="P586" s="70" t="s">
        <v>3860</v>
      </c>
      <c r="Q586" s="68"/>
      <c r="R586" s="175" t="s">
        <v>4044</v>
      </c>
      <c r="S586" s="70"/>
      <c r="T586" s="68" t="s">
        <v>729</v>
      </c>
      <c r="U586" s="69" t="s">
        <v>1690</v>
      </c>
      <c r="V586" s="99" t="s">
        <v>828</v>
      </c>
      <c r="W586" s="99" t="s">
        <v>868</v>
      </c>
      <c r="X586" s="70" t="s">
        <v>1702</v>
      </c>
      <c r="Y586" s="68" t="s">
        <v>776</v>
      </c>
      <c r="Z586" s="68" t="s">
        <v>791</v>
      </c>
      <c r="AA586" s="69" t="s">
        <v>19</v>
      </c>
      <c r="AB586" s="68" t="s">
        <v>17</v>
      </c>
      <c r="AC586" s="68">
        <v>200</v>
      </c>
      <c r="AD586" s="147"/>
      <c r="AE586" s="147"/>
      <c r="AF586" s="147">
        <v>1</v>
      </c>
      <c r="AG586" s="147"/>
      <c r="AH586" s="147">
        <v>1</v>
      </c>
      <c r="AI586" s="148" t="s">
        <v>1681</v>
      </c>
      <c r="AJ586" s="147"/>
      <c r="AK586" s="114">
        <f t="shared" si="33"/>
        <v>120000</v>
      </c>
      <c r="AL586" s="114"/>
      <c r="AM586" s="114"/>
      <c r="AN586" s="114">
        <v>120000</v>
      </c>
      <c r="AO586" s="74" t="s">
        <v>200</v>
      </c>
    </row>
    <row r="587" spans="1:41" s="69" customFormat="1">
      <c r="A587" s="69">
        <v>586</v>
      </c>
      <c r="C587" s="69" t="s">
        <v>1851</v>
      </c>
      <c r="D587" s="68" t="s">
        <v>579</v>
      </c>
      <c r="E587" s="69" t="s">
        <v>2613</v>
      </c>
      <c r="F587" s="69" t="s">
        <v>2616</v>
      </c>
      <c r="G587" s="69" t="s">
        <v>2</v>
      </c>
      <c r="H587" s="69" t="s">
        <v>794</v>
      </c>
      <c r="I587" s="69">
        <v>2016</v>
      </c>
      <c r="L587" s="68" t="s">
        <v>4</v>
      </c>
      <c r="M587" s="68"/>
      <c r="N587" s="68" t="s">
        <v>729</v>
      </c>
      <c r="O587" s="70" t="s">
        <v>1689</v>
      </c>
      <c r="P587" s="70" t="s">
        <v>3860</v>
      </c>
      <c r="Q587" s="68"/>
      <c r="R587" s="175" t="s">
        <v>4044</v>
      </c>
      <c r="S587" s="70"/>
      <c r="T587" s="68" t="s">
        <v>729</v>
      </c>
      <c r="U587" s="69" t="s">
        <v>1690</v>
      </c>
      <c r="V587" s="99" t="s">
        <v>828</v>
      </c>
      <c r="W587" s="99" t="s">
        <v>868</v>
      </c>
      <c r="X587" s="70" t="s">
        <v>1702</v>
      </c>
      <c r="Y587" s="68" t="s">
        <v>777</v>
      </c>
      <c r="Z587" s="68" t="s">
        <v>791</v>
      </c>
      <c r="AA587" s="69" t="s">
        <v>19</v>
      </c>
      <c r="AB587" s="68" t="s">
        <v>14</v>
      </c>
      <c r="AC587" s="68">
        <v>200</v>
      </c>
      <c r="AD587" s="147"/>
      <c r="AE587" s="147"/>
      <c r="AF587" s="147"/>
      <c r="AG587" s="147"/>
      <c r="AH587" s="147"/>
      <c r="AI587" s="148"/>
      <c r="AJ587" s="147"/>
      <c r="AK587" s="114">
        <f t="shared" si="33"/>
        <v>0</v>
      </c>
      <c r="AL587" s="114"/>
      <c r="AM587" s="114"/>
      <c r="AN587" s="114"/>
      <c r="AO587" s="74" t="s">
        <v>200</v>
      </c>
    </row>
    <row r="588" spans="1:41" s="69" customFormat="1">
      <c r="A588" s="69">
        <v>587</v>
      </c>
      <c r="C588" s="69" t="s">
        <v>1851</v>
      </c>
      <c r="D588" s="68" t="s">
        <v>580</v>
      </c>
      <c r="E588" s="69" t="s">
        <v>2613</v>
      </c>
      <c r="F588" s="69" t="s">
        <v>2617</v>
      </c>
      <c r="G588" s="69" t="s">
        <v>2</v>
      </c>
      <c r="H588" s="69" t="s">
        <v>794</v>
      </c>
      <c r="I588" s="69">
        <v>2016</v>
      </c>
      <c r="L588" s="68" t="s">
        <v>4</v>
      </c>
      <c r="M588" s="68"/>
      <c r="N588" s="68" t="s">
        <v>729</v>
      </c>
      <c r="O588" s="70" t="s">
        <v>1689</v>
      </c>
      <c r="P588" s="70" t="s">
        <v>3860</v>
      </c>
      <c r="Q588" s="68"/>
      <c r="R588" s="175" t="s">
        <v>4044</v>
      </c>
      <c r="S588" s="70"/>
      <c r="T588" s="68" t="s">
        <v>729</v>
      </c>
      <c r="U588" s="69" t="s">
        <v>1690</v>
      </c>
      <c r="V588" s="99" t="s">
        <v>828</v>
      </c>
      <c r="W588" s="99" t="s">
        <v>868</v>
      </c>
      <c r="X588" s="70" t="s">
        <v>1702</v>
      </c>
      <c r="Y588" s="68" t="s">
        <v>777</v>
      </c>
      <c r="Z588" s="68" t="s">
        <v>791</v>
      </c>
      <c r="AA588" s="69" t="s">
        <v>19</v>
      </c>
      <c r="AB588" s="68" t="s">
        <v>14</v>
      </c>
      <c r="AC588" s="68">
        <v>200</v>
      </c>
      <c r="AD588" s="147"/>
      <c r="AE588" s="147"/>
      <c r="AF588" s="147"/>
      <c r="AG588" s="147"/>
      <c r="AH588" s="147"/>
      <c r="AI588" s="148"/>
      <c r="AJ588" s="147"/>
      <c r="AK588" s="114">
        <f t="shared" si="33"/>
        <v>0</v>
      </c>
      <c r="AL588" s="114"/>
      <c r="AM588" s="114"/>
      <c r="AN588" s="114"/>
      <c r="AO588" s="74" t="s">
        <v>200</v>
      </c>
    </row>
    <row r="589" spans="1:41">
      <c r="A589" s="85">
        <v>588</v>
      </c>
      <c r="C589" s="85" t="s">
        <v>1777</v>
      </c>
      <c r="D589" s="90" t="s">
        <v>581</v>
      </c>
      <c r="E589" s="85" t="s">
        <v>2700</v>
      </c>
      <c r="F589" s="85" t="s">
        <v>2701</v>
      </c>
      <c r="G589" s="85" t="s">
        <v>2</v>
      </c>
      <c r="H589" s="85" t="s">
        <v>794</v>
      </c>
      <c r="I589" s="85">
        <v>2016</v>
      </c>
      <c r="L589" s="90" t="s">
        <v>4</v>
      </c>
      <c r="M589" s="90"/>
      <c r="N589" s="93" t="s">
        <v>730</v>
      </c>
      <c r="O589" s="92" t="s">
        <v>3835</v>
      </c>
      <c r="P589" s="92" t="s">
        <v>3855</v>
      </c>
      <c r="Q589" s="93"/>
      <c r="R589" s="159" t="s">
        <v>4045</v>
      </c>
      <c r="S589" s="70"/>
      <c r="T589" s="93" t="s">
        <v>730</v>
      </c>
      <c r="U589" s="85" t="s">
        <v>1692</v>
      </c>
      <c r="V589" s="81" t="s">
        <v>829</v>
      </c>
      <c r="W589" s="81" t="s">
        <v>869</v>
      </c>
      <c r="X589" s="89" t="s">
        <v>1702</v>
      </c>
      <c r="Y589" s="90" t="s">
        <v>776</v>
      </c>
      <c r="Z589" s="90" t="s">
        <v>791</v>
      </c>
      <c r="AA589" s="85" t="s">
        <v>19</v>
      </c>
      <c r="AB589" s="93" t="s">
        <v>17</v>
      </c>
      <c r="AC589" s="90">
        <v>200</v>
      </c>
      <c r="AF589" s="145">
        <v>1</v>
      </c>
      <c r="AH589" s="145">
        <v>1</v>
      </c>
      <c r="AI589" s="146" t="s">
        <v>1681</v>
      </c>
      <c r="AK589" s="55">
        <f t="shared" si="33"/>
        <v>0</v>
      </c>
      <c r="AL589" s="55"/>
      <c r="AM589" s="55"/>
      <c r="AN589" s="55"/>
      <c r="AO589" s="91" t="s">
        <v>200</v>
      </c>
    </row>
    <row r="590" spans="1:41">
      <c r="A590" s="85">
        <v>589</v>
      </c>
      <c r="C590" s="85" t="s">
        <v>1777</v>
      </c>
      <c r="D590" s="90" t="s">
        <v>582</v>
      </c>
      <c r="E590" s="85" t="s">
        <v>2700</v>
      </c>
      <c r="F590" s="85" t="s">
        <v>2702</v>
      </c>
      <c r="G590" s="85" t="s">
        <v>2</v>
      </c>
      <c r="H590" s="85" t="s">
        <v>794</v>
      </c>
      <c r="I590" s="85">
        <v>2016</v>
      </c>
      <c r="L590" s="90" t="s">
        <v>4</v>
      </c>
      <c r="M590" s="90"/>
      <c r="N590" s="93" t="s">
        <v>730</v>
      </c>
      <c r="O590" s="92" t="s">
        <v>3835</v>
      </c>
      <c r="P590" s="92" t="s">
        <v>3855</v>
      </c>
      <c r="Q590" s="93"/>
      <c r="R590" s="159" t="s">
        <v>4045</v>
      </c>
      <c r="S590" s="70"/>
      <c r="T590" s="93" t="s">
        <v>730</v>
      </c>
      <c r="U590" s="85" t="s">
        <v>1692</v>
      </c>
      <c r="V590" s="81" t="s">
        <v>829</v>
      </c>
      <c r="W590" s="81" t="s">
        <v>869</v>
      </c>
      <c r="X590" s="89" t="s">
        <v>1702</v>
      </c>
      <c r="Y590" s="90" t="s">
        <v>777</v>
      </c>
      <c r="Z590" s="90" t="s">
        <v>791</v>
      </c>
      <c r="AA590" s="85" t="s">
        <v>19</v>
      </c>
      <c r="AB590" s="93" t="s">
        <v>14</v>
      </c>
      <c r="AC590" s="90">
        <v>200</v>
      </c>
      <c r="AI590" s="146"/>
      <c r="AK590" s="55">
        <f t="shared" ref="AK590:AK653" si="34">SUM(AL590:AN590)</f>
        <v>0</v>
      </c>
      <c r="AL590" s="55"/>
      <c r="AM590" s="55"/>
      <c r="AN590" s="55"/>
      <c r="AO590" s="91" t="s">
        <v>200</v>
      </c>
    </row>
    <row r="591" spans="1:41">
      <c r="A591" s="85">
        <v>590</v>
      </c>
      <c r="C591" s="85" t="s">
        <v>1777</v>
      </c>
      <c r="D591" s="90" t="s">
        <v>583</v>
      </c>
      <c r="E591" s="85" t="s">
        <v>2700</v>
      </c>
      <c r="F591" s="85" t="s">
        <v>2703</v>
      </c>
      <c r="G591" s="85" t="s">
        <v>2</v>
      </c>
      <c r="H591" s="85" t="s">
        <v>794</v>
      </c>
      <c r="I591" s="85">
        <v>2016</v>
      </c>
      <c r="L591" s="90" t="s">
        <v>4</v>
      </c>
      <c r="M591" s="90"/>
      <c r="N591" s="93" t="s">
        <v>730</v>
      </c>
      <c r="O591" s="92" t="s">
        <v>3835</v>
      </c>
      <c r="P591" s="92" t="s">
        <v>3855</v>
      </c>
      <c r="Q591" s="93"/>
      <c r="R591" s="159" t="s">
        <v>4045</v>
      </c>
      <c r="S591" s="70"/>
      <c r="T591" s="93" t="s">
        <v>730</v>
      </c>
      <c r="U591" s="85" t="s">
        <v>1692</v>
      </c>
      <c r="V591" s="81" t="s">
        <v>829</v>
      </c>
      <c r="W591" s="81" t="s">
        <v>869</v>
      </c>
      <c r="X591" s="89" t="s">
        <v>1702</v>
      </c>
      <c r="Y591" s="90" t="s">
        <v>777</v>
      </c>
      <c r="Z591" s="90" t="s">
        <v>791</v>
      </c>
      <c r="AA591" s="85" t="s">
        <v>19</v>
      </c>
      <c r="AB591" s="93" t="s">
        <v>14</v>
      </c>
      <c r="AC591" s="90">
        <v>200</v>
      </c>
      <c r="AI591" s="146"/>
      <c r="AK591" s="55">
        <f t="shared" si="34"/>
        <v>0</v>
      </c>
      <c r="AL591" s="55"/>
      <c r="AM591" s="55"/>
      <c r="AN591" s="55"/>
      <c r="AO591" s="91" t="s">
        <v>200</v>
      </c>
    </row>
    <row r="592" spans="1:41" s="69" customFormat="1">
      <c r="A592" s="69">
        <v>591</v>
      </c>
      <c r="C592" s="69" t="s">
        <v>1851</v>
      </c>
      <c r="D592" s="68" t="s">
        <v>584</v>
      </c>
      <c r="E592" s="69" t="s">
        <v>2708</v>
      </c>
      <c r="F592" s="69" t="s">
        <v>2697</v>
      </c>
      <c r="G592" s="69" t="s">
        <v>2</v>
      </c>
      <c r="H592" s="69" t="s">
        <v>794</v>
      </c>
      <c r="I592" s="69">
        <v>2016</v>
      </c>
      <c r="L592" s="68" t="s">
        <v>4</v>
      </c>
      <c r="M592" s="68"/>
      <c r="N592" s="68" t="s">
        <v>731</v>
      </c>
      <c r="O592" s="70" t="s">
        <v>3833</v>
      </c>
      <c r="P592" s="70" t="s">
        <v>3857</v>
      </c>
      <c r="Q592" s="68"/>
      <c r="R592" s="175" t="s">
        <v>4046</v>
      </c>
      <c r="S592" s="70"/>
      <c r="T592" s="68"/>
      <c r="U592" s="69" t="s">
        <v>1694</v>
      </c>
      <c r="V592" s="99" t="s">
        <v>830</v>
      </c>
      <c r="W592" s="99" t="s">
        <v>870</v>
      </c>
      <c r="X592" s="70" t="s">
        <v>1702</v>
      </c>
      <c r="Y592" s="68" t="s">
        <v>776</v>
      </c>
      <c r="Z592" s="68" t="s">
        <v>791</v>
      </c>
      <c r="AA592" s="69" t="s">
        <v>19</v>
      </c>
      <c r="AB592" s="68" t="s">
        <v>17</v>
      </c>
      <c r="AC592" s="68" t="s">
        <v>153</v>
      </c>
      <c r="AD592" s="147"/>
      <c r="AE592" s="147"/>
      <c r="AF592" s="147">
        <v>1</v>
      </c>
      <c r="AG592" s="147"/>
      <c r="AH592" s="147">
        <v>1</v>
      </c>
      <c r="AI592" s="148" t="s">
        <v>1681</v>
      </c>
      <c r="AJ592" s="147"/>
      <c r="AK592" s="114">
        <f t="shared" si="34"/>
        <v>0</v>
      </c>
      <c r="AL592" s="114"/>
      <c r="AM592" s="114"/>
      <c r="AN592" s="114"/>
      <c r="AO592" s="74" t="s">
        <v>200</v>
      </c>
    </row>
    <row r="593" spans="1:41" s="69" customFormat="1">
      <c r="A593" s="69">
        <v>592</v>
      </c>
      <c r="C593" s="69" t="s">
        <v>1851</v>
      </c>
      <c r="D593" s="68" t="s">
        <v>585</v>
      </c>
      <c r="E593" s="69" t="s">
        <v>2708</v>
      </c>
      <c r="F593" s="69" t="s">
        <v>2709</v>
      </c>
      <c r="G593" s="69" t="s">
        <v>2</v>
      </c>
      <c r="H593" s="69" t="s">
        <v>794</v>
      </c>
      <c r="I593" s="69">
        <v>2016</v>
      </c>
      <c r="L593" s="68" t="s">
        <v>4</v>
      </c>
      <c r="M593" s="68"/>
      <c r="N593" s="68" t="s">
        <v>731</v>
      </c>
      <c r="O593" s="70" t="s">
        <v>3833</v>
      </c>
      <c r="P593" s="70" t="s">
        <v>3857</v>
      </c>
      <c r="Q593" s="68"/>
      <c r="R593" s="175" t="s">
        <v>4046</v>
      </c>
      <c r="S593" s="70"/>
      <c r="T593" s="68"/>
      <c r="U593" s="69" t="s">
        <v>1694</v>
      </c>
      <c r="V593" s="99" t="s">
        <v>830</v>
      </c>
      <c r="W593" s="99" t="s">
        <v>870</v>
      </c>
      <c r="X593" s="70" t="s">
        <v>1702</v>
      </c>
      <c r="Y593" s="68" t="s">
        <v>777</v>
      </c>
      <c r="Z593" s="68" t="s">
        <v>791</v>
      </c>
      <c r="AA593" s="69" t="s">
        <v>19</v>
      </c>
      <c r="AB593" s="68" t="s">
        <v>14</v>
      </c>
      <c r="AC593" s="68" t="s">
        <v>153</v>
      </c>
      <c r="AD593" s="147"/>
      <c r="AE593" s="147"/>
      <c r="AF593" s="147"/>
      <c r="AG593" s="147"/>
      <c r="AH593" s="147"/>
      <c r="AI593" s="148"/>
      <c r="AJ593" s="147"/>
      <c r="AK593" s="114">
        <f t="shared" si="34"/>
        <v>0</v>
      </c>
      <c r="AL593" s="114"/>
      <c r="AM593" s="114"/>
      <c r="AN593" s="114"/>
      <c r="AO593" s="74" t="s">
        <v>200</v>
      </c>
    </row>
    <row r="594" spans="1:41" s="69" customFormat="1">
      <c r="A594" s="69">
        <v>593</v>
      </c>
      <c r="C594" s="69" t="s">
        <v>1851</v>
      </c>
      <c r="D594" s="68" t="s">
        <v>586</v>
      </c>
      <c r="E594" s="69" t="s">
        <v>2558</v>
      </c>
      <c r="F594" s="69" t="s">
        <v>2770</v>
      </c>
      <c r="G594" s="69" t="s">
        <v>2</v>
      </c>
      <c r="H594" s="69" t="s">
        <v>794</v>
      </c>
      <c r="I594" s="69">
        <v>2016</v>
      </c>
      <c r="L594" s="68" t="s">
        <v>4</v>
      </c>
      <c r="M594" s="68"/>
      <c r="N594" s="68" t="s">
        <v>732</v>
      </c>
      <c r="O594" s="70" t="s">
        <v>3831</v>
      </c>
      <c r="P594" s="70" t="s">
        <v>3876</v>
      </c>
      <c r="Q594" s="68"/>
      <c r="R594" s="175" t="s">
        <v>4047</v>
      </c>
      <c r="S594" s="70"/>
      <c r="T594" s="68"/>
      <c r="U594" s="69" t="s">
        <v>479</v>
      </c>
      <c r="V594" s="99" t="s">
        <v>831</v>
      </c>
      <c r="W594" s="99" t="s">
        <v>871</v>
      </c>
      <c r="X594" s="70" t="s">
        <v>1702</v>
      </c>
      <c r="Y594" s="68" t="s">
        <v>776</v>
      </c>
      <c r="Z594" s="68" t="s">
        <v>791</v>
      </c>
      <c r="AA594" s="69" t="s">
        <v>19</v>
      </c>
      <c r="AB594" s="68" t="s">
        <v>17</v>
      </c>
      <c r="AC594" s="68" t="s">
        <v>153</v>
      </c>
      <c r="AD594" s="147"/>
      <c r="AE594" s="147"/>
      <c r="AF594" s="147">
        <v>1</v>
      </c>
      <c r="AG594" s="147"/>
      <c r="AH594" s="147">
        <v>1</v>
      </c>
      <c r="AI594" s="148" t="s">
        <v>1681</v>
      </c>
      <c r="AJ594" s="147"/>
      <c r="AK594" s="114">
        <f t="shared" si="34"/>
        <v>0</v>
      </c>
      <c r="AL594" s="114"/>
      <c r="AM594" s="114"/>
      <c r="AN594" s="114"/>
      <c r="AO594" s="74" t="s">
        <v>200</v>
      </c>
    </row>
    <row r="595" spans="1:41" s="69" customFormat="1">
      <c r="A595" s="69">
        <v>594</v>
      </c>
      <c r="C595" s="69" t="s">
        <v>1851</v>
      </c>
      <c r="D595" s="68" t="s">
        <v>587</v>
      </c>
      <c r="E595" s="69" t="s">
        <v>2558</v>
      </c>
      <c r="F595" s="69" t="s">
        <v>2771</v>
      </c>
      <c r="G595" s="69" t="s">
        <v>2</v>
      </c>
      <c r="H595" s="69" t="s">
        <v>794</v>
      </c>
      <c r="I595" s="69">
        <v>2016</v>
      </c>
      <c r="L595" s="68" t="s">
        <v>4</v>
      </c>
      <c r="M595" s="68"/>
      <c r="N595" s="68" t="s">
        <v>732</v>
      </c>
      <c r="O595" s="70" t="s">
        <v>3831</v>
      </c>
      <c r="P595" s="70" t="s">
        <v>3876</v>
      </c>
      <c r="Q595" s="68"/>
      <c r="R595" s="175" t="s">
        <v>4047</v>
      </c>
      <c r="S595" s="70"/>
      <c r="T595" s="68"/>
      <c r="U595" s="69" t="s">
        <v>479</v>
      </c>
      <c r="V595" s="99" t="s">
        <v>831</v>
      </c>
      <c r="W595" s="99" t="s">
        <v>871</v>
      </c>
      <c r="X595" s="70" t="s">
        <v>1702</v>
      </c>
      <c r="Y595" s="68" t="s">
        <v>777</v>
      </c>
      <c r="Z595" s="68" t="s">
        <v>791</v>
      </c>
      <c r="AA595" s="69" t="s">
        <v>19</v>
      </c>
      <c r="AB595" s="68" t="s">
        <v>14</v>
      </c>
      <c r="AC595" s="68" t="s">
        <v>153</v>
      </c>
      <c r="AD595" s="147"/>
      <c r="AE595" s="147"/>
      <c r="AF595" s="147"/>
      <c r="AG595" s="147"/>
      <c r="AH595" s="147"/>
      <c r="AI595" s="148"/>
      <c r="AJ595" s="147"/>
      <c r="AK595" s="114">
        <f t="shared" si="34"/>
        <v>0</v>
      </c>
      <c r="AL595" s="114"/>
      <c r="AM595" s="114"/>
      <c r="AN595" s="114"/>
      <c r="AO595" s="74" t="s">
        <v>200</v>
      </c>
    </row>
    <row r="596" spans="1:41">
      <c r="A596" s="85">
        <v>595</v>
      </c>
      <c r="C596" s="85" t="s">
        <v>1777</v>
      </c>
      <c r="D596" s="90" t="s">
        <v>588</v>
      </c>
      <c r="E596" s="85" t="s">
        <v>2590</v>
      </c>
      <c r="F596" s="85" t="s">
        <v>2591</v>
      </c>
      <c r="G596" s="85" t="s">
        <v>2</v>
      </c>
      <c r="H596" s="85" t="s">
        <v>794</v>
      </c>
      <c r="I596" s="85">
        <v>2016</v>
      </c>
      <c r="L596" s="90" t="s">
        <v>4</v>
      </c>
      <c r="M596" s="90"/>
      <c r="N596" s="93" t="s">
        <v>733</v>
      </c>
      <c r="O596" s="92" t="s">
        <v>1689</v>
      </c>
      <c r="P596" s="92" t="s">
        <v>3849</v>
      </c>
      <c r="Q596" s="93"/>
      <c r="R596" s="159" t="s">
        <v>4048</v>
      </c>
      <c r="S596" s="70"/>
      <c r="T596" s="93" t="s">
        <v>733</v>
      </c>
      <c r="U596" s="85" t="s">
        <v>1689</v>
      </c>
      <c r="V596" s="81" t="s">
        <v>832</v>
      </c>
      <c r="W596" s="81" t="s">
        <v>872</v>
      </c>
      <c r="X596" s="89" t="s">
        <v>1702</v>
      </c>
      <c r="Y596" s="90" t="s">
        <v>776</v>
      </c>
      <c r="Z596" s="90" t="s">
        <v>791</v>
      </c>
      <c r="AA596" s="85" t="s">
        <v>19</v>
      </c>
      <c r="AB596" s="93" t="s">
        <v>17</v>
      </c>
      <c r="AC596" s="90">
        <v>200</v>
      </c>
      <c r="AF596" s="145">
        <v>1</v>
      </c>
      <c r="AH596" s="145">
        <v>1</v>
      </c>
      <c r="AI596" s="146" t="s">
        <v>1681</v>
      </c>
      <c r="AK596" s="55">
        <f t="shared" si="34"/>
        <v>0</v>
      </c>
      <c r="AL596" s="55"/>
      <c r="AM596" s="55"/>
      <c r="AN596" s="55"/>
      <c r="AO596" s="91" t="s">
        <v>200</v>
      </c>
    </row>
    <row r="597" spans="1:41">
      <c r="A597" s="85">
        <v>596</v>
      </c>
      <c r="C597" s="85" t="s">
        <v>1777</v>
      </c>
      <c r="D597" s="90" t="s">
        <v>589</v>
      </c>
      <c r="E597" s="85" t="s">
        <v>2590</v>
      </c>
      <c r="F597" s="85" t="s">
        <v>2592</v>
      </c>
      <c r="G597" s="85" t="s">
        <v>2</v>
      </c>
      <c r="H597" s="85" t="s">
        <v>794</v>
      </c>
      <c r="I597" s="85">
        <v>2016</v>
      </c>
      <c r="L597" s="90" t="s">
        <v>4</v>
      </c>
      <c r="M597" s="90"/>
      <c r="N597" s="93" t="s">
        <v>733</v>
      </c>
      <c r="O597" s="92" t="s">
        <v>1689</v>
      </c>
      <c r="P597" s="92" t="s">
        <v>3849</v>
      </c>
      <c r="Q597" s="93"/>
      <c r="R597" s="159" t="s">
        <v>4048</v>
      </c>
      <c r="S597" s="70"/>
      <c r="T597" s="93" t="s">
        <v>733</v>
      </c>
      <c r="U597" s="85" t="s">
        <v>1689</v>
      </c>
      <c r="V597" s="81" t="s">
        <v>832</v>
      </c>
      <c r="W597" s="81" t="s">
        <v>872</v>
      </c>
      <c r="X597" s="89" t="s">
        <v>1702</v>
      </c>
      <c r="Y597" s="90" t="s">
        <v>777</v>
      </c>
      <c r="Z597" s="90" t="s">
        <v>791</v>
      </c>
      <c r="AA597" s="85" t="s">
        <v>19</v>
      </c>
      <c r="AB597" s="93" t="s">
        <v>14</v>
      </c>
      <c r="AC597" s="90">
        <v>200</v>
      </c>
      <c r="AI597" s="146"/>
      <c r="AK597" s="55">
        <f t="shared" si="34"/>
        <v>0</v>
      </c>
      <c r="AL597" s="55"/>
      <c r="AM597" s="55"/>
      <c r="AN597" s="55"/>
      <c r="AO597" s="91" t="s">
        <v>200</v>
      </c>
    </row>
    <row r="598" spans="1:41">
      <c r="A598" s="85">
        <v>597</v>
      </c>
      <c r="C598" s="85" t="s">
        <v>1777</v>
      </c>
      <c r="D598" s="90" t="s">
        <v>590</v>
      </c>
      <c r="E598" s="85" t="s">
        <v>2590</v>
      </c>
      <c r="F598" s="85" t="s">
        <v>2593</v>
      </c>
      <c r="G598" s="85" t="s">
        <v>2</v>
      </c>
      <c r="H598" s="85" t="s">
        <v>794</v>
      </c>
      <c r="I598" s="85">
        <v>2016</v>
      </c>
      <c r="L598" s="90" t="s">
        <v>4</v>
      </c>
      <c r="M598" s="90"/>
      <c r="N598" s="93" t="s">
        <v>733</v>
      </c>
      <c r="O598" s="92" t="s">
        <v>1689</v>
      </c>
      <c r="P598" s="92" t="s">
        <v>3849</v>
      </c>
      <c r="Q598" s="93"/>
      <c r="R598" s="159" t="s">
        <v>4048</v>
      </c>
      <c r="S598" s="70"/>
      <c r="T598" s="93" t="s">
        <v>733</v>
      </c>
      <c r="U598" s="85" t="s">
        <v>1689</v>
      </c>
      <c r="V598" s="81" t="s">
        <v>832</v>
      </c>
      <c r="W598" s="81" t="s">
        <v>872</v>
      </c>
      <c r="X598" s="89" t="s">
        <v>1702</v>
      </c>
      <c r="Y598" s="90" t="s">
        <v>777</v>
      </c>
      <c r="Z598" s="90" t="s">
        <v>791</v>
      </c>
      <c r="AA598" s="85" t="s">
        <v>19</v>
      </c>
      <c r="AB598" s="93" t="s">
        <v>14</v>
      </c>
      <c r="AC598" s="90">
        <v>200</v>
      </c>
      <c r="AI598" s="146"/>
      <c r="AK598" s="55">
        <f t="shared" si="34"/>
        <v>0</v>
      </c>
      <c r="AL598" s="55"/>
      <c r="AM598" s="55"/>
      <c r="AN598" s="55"/>
      <c r="AO598" s="91" t="s">
        <v>200</v>
      </c>
    </row>
    <row r="599" spans="1:41">
      <c r="A599" s="85">
        <v>598</v>
      </c>
      <c r="C599" s="85" t="s">
        <v>1777</v>
      </c>
      <c r="D599" s="90" t="s">
        <v>591</v>
      </c>
      <c r="E599" s="85" t="s">
        <v>2704</v>
      </c>
      <c r="F599" s="85" t="s">
        <v>2705</v>
      </c>
      <c r="G599" s="85" t="s">
        <v>2</v>
      </c>
      <c r="H599" s="85" t="s">
        <v>794</v>
      </c>
      <c r="I599" s="85">
        <v>2016</v>
      </c>
      <c r="L599" s="90" t="s">
        <v>4</v>
      </c>
      <c r="M599" s="90"/>
      <c r="N599" s="93" t="s">
        <v>734</v>
      </c>
      <c r="O599" s="92" t="s">
        <v>3835</v>
      </c>
      <c r="P599" s="92" t="s">
        <v>3859</v>
      </c>
      <c r="Q599" s="93"/>
      <c r="R599" s="159" t="s">
        <v>4049</v>
      </c>
      <c r="S599" s="70"/>
      <c r="T599" s="93" t="s">
        <v>734</v>
      </c>
      <c r="U599" s="85" t="s">
        <v>1692</v>
      </c>
      <c r="V599" s="81" t="s">
        <v>833</v>
      </c>
      <c r="W599" s="81" t="s">
        <v>873</v>
      </c>
      <c r="X599" s="89" t="s">
        <v>1702</v>
      </c>
      <c r="Y599" s="90" t="s">
        <v>776</v>
      </c>
      <c r="Z599" s="90" t="s">
        <v>791</v>
      </c>
      <c r="AA599" s="85" t="s">
        <v>19</v>
      </c>
      <c r="AB599" s="93" t="s">
        <v>17</v>
      </c>
      <c r="AC599" s="90">
        <v>200</v>
      </c>
      <c r="AF599" s="145">
        <v>1</v>
      </c>
      <c r="AH599" s="145">
        <v>1</v>
      </c>
      <c r="AI599" s="146" t="s">
        <v>1681</v>
      </c>
      <c r="AK599" s="55">
        <f t="shared" si="34"/>
        <v>0</v>
      </c>
      <c r="AL599" s="55"/>
      <c r="AM599" s="55"/>
      <c r="AN599" s="55"/>
      <c r="AO599" s="91" t="s">
        <v>200</v>
      </c>
    </row>
    <row r="600" spans="1:41">
      <c r="A600" s="85">
        <v>599</v>
      </c>
      <c r="C600" s="85" t="s">
        <v>1777</v>
      </c>
      <c r="D600" s="90" t="s">
        <v>592</v>
      </c>
      <c r="E600" s="85" t="s">
        <v>2704</v>
      </c>
      <c r="F600" s="85" t="s">
        <v>2706</v>
      </c>
      <c r="G600" s="85" t="s">
        <v>2</v>
      </c>
      <c r="H600" s="85" t="s">
        <v>794</v>
      </c>
      <c r="I600" s="85">
        <v>2016</v>
      </c>
      <c r="L600" s="90" t="s">
        <v>4</v>
      </c>
      <c r="M600" s="90"/>
      <c r="N600" s="93" t="s">
        <v>734</v>
      </c>
      <c r="O600" s="92" t="s">
        <v>3835</v>
      </c>
      <c r="P600" s="92" t="s">
        <v>3859</v>
      </c>
      <c r="Q600" s="93"/>
      <c r="R600" s="159" t="s">
        <v>4049</v>
      </c>
      <c r="S600" s="70"/>
      <c r="T600" s="93" t="s">
        <v>734</v>
      </c>
      <c r="U600" s="85" t="s">
        <v>1692</v>
      </c>
      <c r="V600" s="81" t="s">
        <v>833</v>
      </c>
      <c r="W600" s="81" t="s">
        <v>873</v>
      </c>
      <c r="X600" s="89" t="s">
        <v>1702</v>
      </c>
      <c r="Y600" s="90" t="s">
        <v>777</v>
      </c>
      <c r="Z600" s="90" t="s">
        <v>791</v>
      </c>
      <c r="AA600" s="85" t="s">
        <v>19</v>
      </c>
      <c r="AB600" s="93" t="s">
        <v>14</v>
      </c>
      <c r="AC600" s="90">
        <v>200</v>
      </c>
      <c r="AI600" s="146"/>
      <c r="AK600" s="55">
        <f t="shared" si="34"/>
        <v>0</v>
      </c>
      <c r="AL600" s="55"/>
      <c r="AM600" s="55"/>
      <c r="AN600" s="55"/>
      <c r="AO600" s="91" t="s">
        <v>200</v>
      </c>
    </row>
    <row r="601" spans="1:41">
      <c r="A601" s="85">
        <v>600</v>
      </c>
      <c r="C601" s="85" t="s">
        <v>1777</v>
      </c>
      <c r="D601" s="90" t="s">
        <v>593</v>
      </c>
      <c r="E601" s="85" t="s">
        <v>2704</v>
      </c>
      <c r="F601" s="85" t="s">
        <v>2707</v>
      </c>
      <c r="G601" s="85" t="s">
        <v>2</v>
      </c>
      <c r="H601" s="85" t="s">
        <v>794</v>
      </c>
      <c r="I601" s="85">
        <v>2016</v>
      </c>
      <c r="L601" s="90" t="s">
        <v>4</v>
      </c>
      <c r="M601" s="90"/>
      <c r="N601" s="93" t="s">
        <v>734</v>
      </c>
      <c r="O601" s="92" t="s">
        <v>3835</v>
      </c>
      <c r="P601" s="92" t="s">
        <v>3859</v>
      </c>
      <c r="Q601" s="93"/>
      <c r="R601" s="159" t="s">
        <v>4049</v>
      </c>
      <c r="S601" s="70"/>
      <c r="T601" s="93" t="s">
        <v>734</v>
      </c>
      <c r="U601" s="85" t="s">
        <v>1692</v>
      </c>
      <c r="V601" s="81" t="s">
        <v>833</v>
      </c>
      <c r="W601" s="81" t="s">
        <v>873</v>
      </c>
      <c r="X601" s="89" t="s">
        <v>1702</v>
      </c>
      <c r="Y601" s="90" t="s">
        <v>777</v>
      </c>
      <c r="Z601" s="90" t="s">
        <v>791</v>
      </c>
      <c r="AA601" s="85" t="s">
        <v>19</v>
      </c>
      <c r="AB601" s="93" t="s">
        <v>14</v>
      </c>
      <c r="AC601" s="90">
        <v>200</v>
      </c>
      <c r="AI601" s="146"/>
      <c r="AK601" s="55">
        <f t="shared" si="34"/>
        <v>0</v>
      </c>
      <c r="AL601" s="55"/>
      <c r="AM601" s="55"/>
      <c r="AN601" s="55"/>
      <c r="AO601" s="91" t="s">
        <v>200</v>
      </c>
    </row>
    <row r="602" spans="1:41">
      <c r="A602" s="85">
        <v>601</v>
      </c>
      <c r="C602" s="85" t="s">
        <v>1777</v>
      </c>
      <c r="D602" s="90" t="s">
        <v>594</v>
      </c>
      <c r="E602" s="85" t="s">
        <v>2564</v>
      </c>
      <c r="F602" s="85" t="s">
        <v>2565</v>
      </c>
      <c r="G602" s="85" t="s">
        <v>2</v>
      </c>
      <c r="H602" s="85" t="s">
        <v>794</v>
      </c>
      <c r="I602" s="85">
        <v>2016</v>
      </c>
      <c r="L602" s="90" t="s">
        <v>4</v>
      </c>
      <c r="M602" s="90"/>
      <c r="N602" s="93" t="s">
        <v>735</v>
      </c>
      <c r="O602" s="92" t="s">
        <v>3832</v>
      </c>
      <c r="P602" s="92" t="s">
        <v>3841</v>
      </c>
      <c r="Q602" s="93"/>
      <c r="R602" s="159" t="s">
        <v>4050</v>
      </c>
      <c r="S602" s="70"/>
      <c r="T602" s="93" t="s">
        <v>735</v>
      </c>
      <c r="U602" s="85" t="s">
        <v>1687</v>
      </c>
      <c r="V602" s="81" t="s">
        <v>834</v>
      </c>
      <c r="W602" s="81" t="s">
        <v>874</v>
      </c>
      <c r="X602" s="89" t="s">
        <v>1702</v>
      </c>
      <c r="Y602" s="90" t="s">
        <v>776</v>
      </c>
      <c r="Z602" s="90" t="s">
        <v>791</v>
      </c>
      <c r="AA602" s="85" t="s">
        <v>19</v>
      </c>
      <c r="AB602" s="93" t="s">
        <v>17</v>
      </c>
      <c r="AC602" s="90">
        <v>200</v>
      </c>
      <c r="AF602" s="145">
        <v>1</v>
      </c>
      <c r="AH602" s="145">
        <v>1</v>
      </c>
      <c r="AI602" s="146" t="s">
        <v>1681</v>
      </c>
      <c r="AK602" s="55">
        <f t="shared" si="34"/>
        <v>0</v>
      </c>
      <c r="AL602" s="55"/>
      <c r="AM602" s="55"/>
      <c r="AN602" s="55"/>
      <c r="AO602" s="91" t="s">
        <v>200</v>
      </c>
    </row>
    <row r="603" spans="1:41">
      <c r="A603" s="85">
        <v>602</v>
      </c>
      <c r="C603" s="85" t="s">
        <v>1777</v>
      </c>
      <c r="D603" s="90" t="s">
        <v>595</v>
      </c>
      <c r="E603" s="85" t="s">
        <v>2564</v>
      </c>
      <c r="F603" s="85" t="s">
        <v>2566</v>
      </c>
      <c r="G603" s="85" t="s">
        <v>2</v>
      </c>
      <c r="H603" s="85" t="s">
        <v>794</v>
      </c>
      <c r="I603" s="85">
        <v>2016</v>
      </c>
      <c r="L603" s="90" t="s">
        <v>4</v>
      </c>
      <c r="M603" s="90"/>
      <c r="N603" s="93" t="s">
        <v>735</v>
      </c>
      <c r="O603" s="92" t="s">
        <v>3832</v>
      </c>
      <c r="P603" s="92" t="s">
        <v>3841</v>
      </c>
      <c r="Q603" s="93"/>
      <c r="R603" s="159" t="s">
        <v>4050</v>
      </c>
      <c r="S603" s="70"/>
      <c r="T603" s="93" t="s">
        <v>735</v>
      </c>
      <c r="U603" s="85" t="s">
        <v>1687</v>
      </c>
      <c r="V603" s="81" t="s">
        <v>834</v>
      </c>
      <c r="W603" s="81" t="s">
        <v>874</v>
      </c>
      <c r="X603" s="89" t="s">
        <v>1702</v>
      </c>
      <c r="Y603" s="90" t="s">
        <v>777</v>
      </c>
      <c r="Z603" s="90" t="s">
        <v>791</v>
      </c>
      <c r="AA603" s="85" t="s">
        <v>19</v>
      </c>
      <c r="AB603" s="93" t="s">
        <v>14</v>
      </c>
      <c r="AC603" s="90">
        <v>200</v>
      </c>
      <c r="AI603" s="146"/>
      <c r="AK603" s="55">
        <f t="shared" si="34"/>
        <v>0</v>
      </c>
      <c r="AL603" s="55"/>
      <c r="AM603" s="55"/>
      <c r="AN603" s="55"/>
      <c r="AO603" s="91" t="s">
        <v>200</v>
      </c>
    </row>
    <row r="604" spans="1:41">
      <c r="A604" s="85">
        <v>603</v>
      </c>
      <c r="C604" s="85" t="s">
        <v>1777</v>
      </c>
      <c r="D604" s="90" t="s">
        <v>595</v>
      </c>
      <c r="E604" s="85" t="s">
        <v>2564</v>
      </c>
      <c r="F604" s="85" t="s">
        <v>2567</v>
      </c>
      <c r="G604" s="85" t="s">
        <v>2</v>
      </c>
      <c r="H604" s="85" t="s">
        <v>794</v>
      </c>
      <c r="I604" s="85">
        <v>2016</v>
      </c>
      <c r="L604" s="90" t="s">
        <v>4</v>
      </c>
      <c r="M604" s="90"/>
      <c r="N604" s="93" t="s">
        <v>735</v>
      </c>
      <c r="O604" s="92" t="s">
        <v>3832</v>
      </c>
      <c r="P604" s="92" t="s">
        <v>3841</v>
      </c>
      <c r="Q604" s="93"/>
      <c r="R604" s="159" t="s">
        <v>4050</v>
      </c>
      <c r="S604" s="70"/>
      <c r="T604" s="93" t="s">
        <v>735</v>
      </c>
      <c r="U604" s="85" t="s">
        <v>1687</v>
      </c>
      <c r="V604" s="81" t="s">
        <v>834</v>
      </c>
      <c r="W604" s="81" t="s">
        <v>874</v>
      </c>
      <c r="X604" s="89" t="s">
        <v>1702</v>
      </c>
      <c r="Y604" s="90" t="s">
        <v>777</v>
      </c>
      <c r="Z604" s="90" t="s">
        <v>791</v>
      </c>
      <c r="AA604" s="85" t="s">
        <v>19</v>
      </c>
      <c r="AB604" s="93" t="s">
        <v>14</v>
      </c>
      <c r="AC604" s="90">
        <v>200</v>
      </c>
      <c r="AI604" s="146"/>
      <c r="AK604" s="55">
        <f t="shared" si="34"/>
        <v>0</v>
      </c>
      <c r="AL604" s="55"/>
      <c r="AM604" s="55"/>
      <c r="AN604" s="55"/>
      <c r="AO604" s="91" t="s">
        <v>200</v>
      </c>
    </row>
    <row r="605" spans="1:41">
      <c r="A605" s="85">
        <v>604</v>
      </c>
      <c r="C605" s="85" t="s">
        <v>1777</v>
      </c>
      <c r="D605" s="90" t="s">
        <v>596</v>
      </c>
      <c r="E605" s="85" t="s">
        <v>2568</v>
      </c>
      <c r="F605" s="85" t="s">
        <v>2569</v>
      </c>
      <c r="G605" s="85" t="s">
        <v>2</v>
      </c>
      <c r="H605" s="85" t="s">
        <v>794</v>
      </c>
      <c r="I605" s="85">
        <v>2016</v>
      </c>
      <c r="L605" s="90" t="s">
        <v>4</v>
      </c>
      <c r="M605" s="90"/>
      <c r="N605" s="93" t="s">
        <v>736</v>
      </c>
      <c r="O605" s="92" t="s">
        <v>3832</v>
      </c>
      <c r="P605" s="92" t="s">
        <v>3841</v>
      </c>
      <c r="Q605" s="93"/>
      <c r="R605" s="159" t="s">
        <v>4051</v>
      </c>
      <c r="S605" s="70"/>
      <c r="T605" s="93" t="s">
        <v>736</v>
      </c>
      <c r="U605" s="85" t="s">
        <v>1687</v>
      </c>
      <c r="V605" s="81" t="s">
        <v>835</v>
      </c>
      <c r="W605" s="81" t="s">
        <v>875</v>
      </c>
      <c r="X605" s="89" t="s">
        <v>1702</v>
      </c>
      <c r="Y605" s="90" t="s">
        <v>777</v>
      </c>
      <c r="Z605" s="90" t="s">
        <v>791</v>
      </c>
      <c r="AA605" s="85" t="s">
        <v>19</v>
      </c>
      <c r="AB605" s="93" t="s">
        <v>14</v>
      </c>
      <c r="AC605" s="90">
        <v>200</v>
      </c>
      <c r="AF605" s="145">
        <v>1</v>
      </c>
      <c r="AH605" s="145">
        <v>1</v>
      </c>
      <c r="AI605" s="146" t="s">
        <v>1681</v>
      </c>
      <c r="AK605" s="55">
        <f t="shared" si="34"/>
        <v>0</v>
      </c>
      <c r="AL605" s="55"/>
      <c r="AM605" s="55"/>
      <c r="AN605" s="55"/>
      <c r="AO605" s="91" t="s">
        <v>200</v>
      </c>
    </row>
    <row r="606" spans="1:41">
      <c r="A606" s="85">
        <v>605</v>
      </c>
      <c r="C606" s="85" t="s">
        <v>1777</v>
      </c>
      <c r="D606" s="90" t="s">
        <v>597</v>
      </c>
      <c r="E606" s="85" t="s">
        <v>2568</v>
      </c>
      <c r="F606" s="85" t="s">
        <v>2570</v>
      </c>
      <c r="G606" s="85" t="s">
        <v>2</v>
      </c>
      <c r="H606" s="85" t="s">
        <v>794</v>
      </c>
      <c r="I606" s="85">
        <v>2016</v>
      </c>
      <c r="L606" s="90" t="s">
        <v>4</v>
      </c>
      <c r="M606" s="90"/>
      <c r="N606" s="93" t="s">
        <v>736</v>
      </c>
      <c r="O606" s="92" t="s">
        <v>3832</v>
      </c>
      <c r="P606" s="92" t="s">
        <v>3841</v>
      </c>
      <c r="Q606" s="93"/>
      <c r="R606" s="159" t="s">
        <v>4051</v>
      </c>
      <c r="S606" s="70"/>
      <c r="T606" s="93" t="s">
        <v>736</v>
      </c>
      <c r="U606" s="85" t="s">
        <v>1687</v>
      </c>
      <c r="V606" s="81" t="s">
        <v>835</v>
      </c>
      <c r="W606" s="81" t="s">
        <v>875</v>
      </c>
      <c r="X606" s="89" t="s">
        <v>1702</v>
      </c>
      <c r="Y606" s="90" t="s">
        <v>777</v>
      </c>
      <c r="Z606" s="90" t="s">
        <v>791</v>
      </c>
      <c r="AA606" s="85" t="s">
        <v>19</v>
      </c>
      <c r="AB606" s="93" t="s">
        <v>14</v>
      </c>
      <c r="AC606" s="90">
        <v>200</v>
      </c>
      <c r="AI606" s="146"/>
      <c r="AK606" s="55">
        <f t="shared" si="34"/>
        <v>0</v>
      </c>
      <c r="AL606" s="55"/>
      <c r="AM606" s="55"/>
      <c r="AN606" s="55"/>
      <c r="AO606" s="91" t="s">
        <v>200</v>
      </c>
    </row>
    <row r="607" spans="1:41">
      <c r="A607" s="85">
        <v>606</v>
      </c>
      <c r="C607" s="85" t="s">
        <v>1777</v>
      </c>
      <c r="D607" s="90" t="s">
        <v>598</v>
      </c>
      <c r="E607" s="85" t="s">
        <v>2710</v>
      </c>
      <c r="F607" s="85" t="s">
        <v>2711</v>
      </c>
      <c r="G607" s="85" t="s">
        <v>2</v>
      </c>
      <c r="H607" s="85" t="s">
        <v>794</v>
      </c>
      <c r="I607" s="85">
        <v>2016</v>
      </c>
      <c r="L607" s="90" t="s">
        <v>4</v>
      </c>
      <c r="M607" s="90"/>
      <c r="N607" s="93" t="s">
        <v>737</v>
      </c>
      <c r="O607" s="92" t="s">
        <v>3836</v>
      </c>
      <c r="P607" s="92" t="s">
        <v>3851</v>
      </c>
      <c r="Q607" s="93"/>
      <c r="R607" s="159" t="s">
        <v>3958</v>
      </c>
      <c r="S607" s="70"/>
      <c r="T607" s="93" t="s">
        <v>737</v>
      </c>
      <c r="U607" s="85" t="s">
        <v>1696</v>
      </c>
      <c r="V607" s="81" t="s">
        <v>836</v>
      </c>
      <c r="W607" s="81" t="s">
        <v>876</v>
      </c>
      <c r="X607" s="89" t="s">
        <v>1702</v>
      </c>
      <c r="Y607" s="90" t="s">
        <v>777</v>
      </c>
      <c r="Z607" s="90" t="s">
        <v>791</v>
      </c>
      <c r="AA607" s="85" t="s">
        <v>19</v>
      </c>
      <c r="AB607" s="93" t="s">
        <v>14</v>
      </c>
      <c r="AC607" s="90">
        <v>200</v>
      </c>
      <c r="AF607" s="145">
        <v>1</v>
      </c>
      <c r="AH607" s="145">
        <v>1</v>
      </c>
      <c r="AI607" s="146" t="s">
        <v>1681</v>
      </c>
      <c r="AK607" s="55">
        <f t="shared" si="34"/>
        <v>0</v>
      </c>
      <c r="AL607" s="55"/>
      <c r="AM607" s="55"/>
      <c r="AN607" s="55"/>
      <c r="AO607" s="91" t="s">
        <v>200</v>
      </c>
    </row>
    <row r="608" spans="1:41">
      <c r="A608" s="85">
        <v>607</v>
      </c>
      <c r="C608" s="85" t="s">
        <v>1777</v>
      </c>
      <c r="D608" s="90" t="s">
        <v>599</v>
      </c>
      <c r="E608" s="85" t="s">
        <v>2618</v>
      </c>
      <c r="F608" s="85" t="s">
        <v>2619</v>
      </c>
      <c r="G608" s="85" t="s">
        <v>2</v>
      </c>
      <c r="H608" s="85" t="s">
        <v>794</v>
      </c>
      <c r="I608" s="85">
        <v>2016</v>
      </c>
      <c r="L608" s="90" t="s">
        <v>4</v>
      </c>
      <c r="M608" s="90"/>
      <c r="N608" s="93" t="s">
        <v>3889</v>
      </c>
      <c r="O608" s="92" t="s">
        <v>3834</v>
      </c>
      <c r="P608" s="92" t="s">
        <v>4113</v>
      </c>
      <c r="Q608" s="93"/>
      <c r="R608" s="159" t="s">
        <v>4125</v>
      </c>
      <c r="S608" s="70"/>
      <c r="T608" s="93" t="s">
        <v>696</v>
      </c>
      <c r="U608" s="85" t="s">
        <v>1690</v>
      </c>
      <c r="V608" s="81" t="s">
        <v>836</v>
      </c>
      <c r="W608" s="81" t="s">
        <v>876</v>
      </c>
      <c r="X608" s="89" t="s">
        <v>1702</v>
      </c>
      <c r="Y608" s="90" t="s">
        <v>777</v>
      </c>
      <c r="Z608" s="90" t="s">
        <v>791</v>
      </c>
      <c r="AA608" s="85" t="s">
        <v>19</v>
      </c>
      <c r="AB608" s="93" t="s">
        <v>14</v>
      </c>
      <c r="AC608" s="90">
        <v>200</v>
      </c>
      <c r="AI608" s="146"/>
      <c r="AK608" s="55">
        <f t="shared" si="34"/>
        <v>0</v>
      </c>
      <c r="AL608" s="55"/>
      <c r="AM608" s="55"/>
      <c r="AN608" s="55"/>
      <c r="AO608" s="91" t="s">
        <v>200</v>
      </c>
    </row>
    <row r="609" spans="1:41">
      <c r="A609" s="85">
        <v>608</v>
      </c>
      <c r="C609" s="85" t="s">
        <v>1777</v>
      </c>
      <c r="D609" s="90" t="s">
        <v>600</v>
      </c>
      <c r="E609" s="85" t="s">
        <v>2620</v>
      </c>
      <c r="F609" s="85" t="s">
        <v>2621</v>
      </c>
      <c r="G609" s="85" t="s">
        <v>2</v>
      </c>
      <c r="H609" s="85" t="s">
        <v>794</v>
      </c>
      <c r="I609" s="85">
        <v>2016</v>
      </c>
      <c r="L609" s="90" t="s">
        <v>4</v>
      </c>
      <c r="M609" s="90"/>
      <c r="N609" s="93" t="s">
        <v>3891</v>
      </c>
      <c r="O609" s="92" t="s">
        <v>3834</v>
      </c>
      <c r="P609" s="92" t="s">
        <v>4113</v>
      </c>
      <c r="Q609" s="93"/>
      <c r="R609" s="159" t="s">
        <v>4125</v>
      </c>
      <c r="S609" s="70"/>
      <c r="T609" s="93" t="s">
        <v>3771</v>
      </c>
      <c r="U609" s="85" t="s">
        <v>1690</v>
      </c>
      <c r="V609" s="81" t="s">
        <v>836</v>
      </c>
      <c r="W609" s="81" t="s">
        <v>876</v>
      </c>
      <c r="X609" s="89" t="s">
        <v>1702</v>
      </c>
      <c r="Y609" s="90" t="s">
        <v>777</v>
      </c>
      <c r="Z609" s="90" t="s">
        <v>791</v>
      </c>
      <c r="AA609" s="85" t="s">
        <v>19</v>
      </c>
      <c r="AB609" s="93" t="s">
        <v>14</v>
      </c>
      <c r="AC609" s="90">
        <v>200</v>
      </c>
      <c r="AI609" s="146"/>
      <c r="AK609" s="55">
        <f t="shared" si="34"/>
        <v>0</v>
      </c>
      <c r="AL609" s="55"/>
      <c r="AM609" s="55"/>
      <c r="AN609" s="55"/>
      <c r="AO609" s="91" t="s">
        <v>200</v>
      </c>
    </row>
    <row r="610" spans="1:41">
      <c r="A610" s="85">
        <v>609</v>
      </c>
      <c r="C610" s="85" t="s">
        <v>1777</v>
      </c>
      <c r="D610" s="90" t="s">
        <v>601</v>
      </c>
      <c r="E610" s="85" t="s">
        <v>2548</v>
      </c>
      <c r="F610" s="85" t="s">
        <v>2772</v>
      </c>
      <c r="G610" s="85" t="s">
        <v>2</v>
      </c>
      <c r="H610" s="85" t="s">
        <v>796</v>
      </c>
      <c r="I610" s="85">
        <v>2016</v>
      </c>
      <c r="L610" s="90" t="s">
        <v>5</v>
      </c>
      <c r="M610" s="90"/>
      <c r="N610" s="93" t="s">
        <v>675</v>
      </c>
      <c r="O610" s="92" t="s">
        <v>3830</v>
      </c>
      <c r="P610" s="92" t="s">
        <v>3837</v>
      </c>
      <c r="Q610" s="93"/>
      <c r="R610" s="159" t="s">
        <v>3950</v>
      </c>
      <c r="S610" s="70"/>
      <c r="T610" s="93" t="s">
        <v>676</v>
      </c>
      <c r="U610" s="85" t="s">
        <v>1684</v>
      </c>
      <c r="V610" s="81" t="s">
        <v>837</v>
      </c>
      <c r="W610" s="81" t="s">
        <v>877</v>
      </c>
      <c r="X610" s="89" t="s">
        <v>1702</v>
      </c>
      <c r="Y610" s="90" t="s">
        <v>217</v>
      </c>
      <c r="Z610" s="90" t="s">
        <v>219</v>
      </c>
      <c r="AA610" s="85" t="s">
        <v>19</v>
      </c>
      <c r="AB610" s="93" t="s">
        <v>17</v>
      </c>
      <c r="AC610" s="90">
        <v>200</v>
      </c>
      <c r="AH610" s="145">
        <v>1</v>
      </c>
      <c r="AI610" s="146" t="s">
        <v>1681</v>
      </c>
      <c r="AK610" s="53">
        <f t="shared" si="34"/>
        <v>86000</v>
      </c>
      <c r="AL610" s="53"/>
      <c r="AM610" s="53"/>
      <c r="AN610" s="53">
        <v>86000</v>
      </c>
      <c r="AO610" s="91" t="s">
        <v>200</v>
      </c>
    </row>
    <row r="611" spans="1:41">
      <c r="A611" s="85">
        <v>610</v>
      </c>
      <c r="C611" s="85" t="s">
        <v>1777</v>
      </c>
      <c r="D611" s="90" t="s">
        <v>602</v>
      </c>
      <c r="E611" s="85" t="s">
        <v>2548</v>
      </c>
      <c r="F611" s="85" t="s">
        <v>2773</v>
      </c>
      <c r="G611" s="85" t="s">
        <v>2</v>
      </c>
      <c r="H611" s="85" t="s">
        <v>796</v>
      </c>
      <c r="I611" s="85">
        <v>2016</v>
      </c>
      <c r="L611" s="90" t="s">
        <v>5</v>
      </c>
      <c r="M611" s="90"/>
      <c r="N611" s="93" t="s">
        <v>675</v>
      </c>
      <c r="O611" s="92" t="s">
        <v>3830</v>
      </c>
      <c r="P611" s="92" t="s">
        <v>3837</v>
      </c>
      <c r="Q611" s="93"/>
      <c r="R611" s="159" t="s">
        <v>3950</v>
      </c>
      <c r="S611" s="70"/>
      <c r="T611" s="93" t="s">
        <v>676</v>
      </c>
      <c r="U611" s="85" t="s">
        <v>1684</v>
      </c>
      <c r="V611" s="81" t="s">
        <v>837</v>
      </c>
      <c r="W611" s="81" t="s">
        <v>877</v>
      </c>
      <c r="X611" s="89" t="s">
        <v>1702</v>
      </c>
      <c r="Y611" s="90" t="s">
        <v>769</v>
      </c>
      <c r="Z611" s="90" t="s">
        <v>219</v>
      </c>
      <c r="AA611" s="85" t="s">
        <v>19</v>
      </c>
      <c r="AB611" s="93" t="s">
        <v>14</v>
      </c>
      <c r="AC611" s="90">
        <v>300</v>
      </c>
      <c r="AI611" s="146"/>
      <c r="AK611" s="53">
        <f t="shared" si="34"/>
        <v>0</v>
      </c>
      <c r="AL611" s="53"/>
      <c r="AM611" s="53"/>
      <c r="AN611" s="53"/>
      <c r="AO611" s="91" t="s">
        <v>200</v>
      </c>
    </row>
    <row r="612" spans="1:41">
      <c r="A612" s="85">
        <v>611</v>
      </c>
      <c r="C612" s="85" t="s">
        <v>1777</v>
      </c>
      <c r="D612" s="90" t="s">
        <v>603</v>
      </c>
      <c r="E612" s="85" t="s">
        <v>2548</v>
      </c>
      <c r="F612" s="85" t="s">
        <v>2774</v>
      </c>
      <c r="G612" s="85" t="s">
        <v>2</v>
      </c>
      <c r="H612" s="85" t="s">
        <v>796</v>
      </c>
      <c r="I612" s="85">
        <v>2016</v>
      </c>
      <c r="L612" s="90" t="s">
        <v>5</v>
      </c>
      <c r="M612" s="90"/>
      <c r="N612" s="93" t="s">
        <v>675</v>
      </c>
      <c r="O612" s="92" t="s">
        <v>3830</v>
      </c>
      <c r="P612" s="92" t="s">
        <v>3837</v>
      </c>
      <c r="Q612" s="93"/>
      <c r="R612" s="159" t="s">
        <v>3950</v>
      </c>
      <c r="S612" s="70"/>
      <c r="T612" s="93" t="s">
        <v>676</v>
      </c>
      <c r="U612" s="85" t="s">
        <v>1684</v>
      </c>
      <c r="V612" s="81" t="s">
        <v>837</v>
      </c>
      <c r="W612" s="81" t="s">
        <v>877</v>
      </c>
      <c r="X612" s="89" t="s">
        <v>1702</v>
      </c>
      <c r="Y612" s="90" t="s">
        <v>769</v>
      </c>
      <c r="Z612" s="90" t="s">
        <v>219</v>
      </c>
      <c r="AA612" s="85" t="s">
        <v>19</v>
      </c>
      <c r="AB612" s="93" t="s">
        <v>14</v>
      </c>
      <c r="AC612" s="90">
        <v>300</v>
      </c>
      <c r="AI612" s="146"/>
      <c r="AK612" s="53">
        <f t="shared" si="34"/>
        <v>0</v>
      </c>
      <c r="AL612" s="53"/>
      <c r="AM612" s="53"/>
      <c r="AN612" s="53"/>
      <c r="AO612" s="91" t="s">
        <v>200</v>
      </c>
    </row>
    <row r="613" spans="1:41">
      <c r="A613" s="85">
        <v>612</v>
      </c>
      <c r="C613" s="85" t="s">
        <v>1777</v>
      </c>
      <c r="D613" s="90" t="s">
        <v>604</v>
      </c>
      <c r="E613" s="85" t="s">
        <v>2548</v>
      </c>
      <c r="F613" s="85" t="s">
        <v>2775</v>
      </c>
      <c r="G613" s="85" t="s">
        <v>2</v>
      </c>
      <c r="H613" s="85" t="s">
        <v>796</v>
      </c>
      <c r="I613" s="85">
        <v>2016</v>
      </c>
      <c r="L613" s="90" t="s">
        <v>5</v>
      </c>
      <c r="M613" s="90"/>
      <c r="N613" s="93" t="s">
        <v>675</v>
      </c>
      <c r="O613" s="92" t="s">
        <v>3830</v>
      </c>
      <c r="P613" s="92" t="s">
        <v>3837</v>
      </c>
      <c r="Q613" s="93"/>
      <c r="R613" s="159" t="s">
        <v>3950</v>
      </c>
      <c r="S613" s="70"/>
      <c r="T613" s="93" t="s">
        <v>676</v>
      </c>
      <c r="U613" s="85" t="s">
        <v>1684</v>
      </c>
      <c r="V613" s="81" t="s">
        <v>837</v>
      </c>
      <c r="W613" s="81" t="s">
        <v>877</v>
      </c>
      <c r="X613" s="89" t="s">
        <v>1702</v>
      </c>
      <c r="Y613" s="90" t="s">
        <v>769</v>
      </c>
      <c r="Z613" s="90" t="s">
        <v>219</v>
      </c>
      <c r="AA613" s="85" t="s">
        <v>19</v>
      </c>
      <c r="AB613" s="93" t="s">
        <v>14</v>
      </c>
      <c r="AC613" s="90">
        <v>300</v>
      </c>
      <c r="AI613" s="146"/>
      <c r="AK613" s="53">
        <f t="shared" si="34"/>
        <v>0</v>
      </c>
      <c r="AL613" s="53"/>
      <c r="AM613" s="53"/>
      <c r="AN613" s="53"/>
      <c r="AO613" s="91" t="s">
        <v>200</v>
      </c>
    </row>
    <row r="614" spans="1:41" s="69" customFormat="1">
      <c r="A614" s="69">
        <v>613</v>
      </c>
      <c r="C614" s="69" t="s">
        <v>1851</v>
      </c>
      <c r="D614" s="68" t="s">
        <v>605</v>
      </c>
      <c r="E614" s="69" t="s">
        <v>2549</v>
      </c>
      <c r="F614" s="69" t="s">
        <v>2776</v>
      </c>
      <c r="G614" s="69" t="s">
        <v>2</v>
      </c>
      <c r="H614" s="69" t="s">
        <v>796</v>
      </c>
      <c r="I614" s="69">
        <v>2016</v>
      </c>
      <c r="L614" s="68" t="s">
        <v>5</v>
      </c>
      <c r="M614" s="68"/>
      <c r="N614" s="68" t="s">
        <v>738</v>
      </c>
      <c r="O614" s="70" t="s">
        <v>3830</v>
      </c>
      <c r="P614" s="70" t="s">
        <v>3838</v>
      </c>
      <c r="Q614" s="68" t="s">
        <v>3827</v>
      </c>
      <c r="R614" s="175" t="s">
        <v>4126</v>
      </c>
      <c r="S614" s="70" t="s">
        <v>4127</v>
      </c>
      <c r="T614" s="68" t="s">
        <v>3772</v>
      </c>
      <c r="U614" s="69" t="s">
        <v>1684</v>
      </c>
      <c r="V614" s="99" t="s">
        <v>838</v>
      </c>
      <c r="W614" s="99" t="s">
        <v>878</v>
      </c>
      <c r="X614" s="70" t="s">
        <v>1702</v>
      </c>
      <c r="Y614" s="68" t="s">
        <v>217</v>
      </c>
      <c r="Z614" s="68" t="s">
        <v>219</v>
      </c>
      <c r="AA614" s="69" t="s">
        <v>19</v>
      </c>
      <c r="AB614" s="68" t="s">
        <v>17</v>
      </c>
      <c r="AC614" s="68">
        <v>200</v>
      </c>
      <c r="AD614" s="147"/>
      <c r="AE614" s="147"/>
      <c r="AF614" s="147">
        <v>1</v>
      </c>
      <c r="AG614" s="147"/>
      <c r="AH614" s="147">
        <v>1</v>
      </c>
      <c r="AI614" s="148" t="s">
        <v>1681</v>
      </c>
      <c r="AJ614" s="147"/>
      <c r="AK614" s="180">
        <f t="shared" si="34"/>
        <v>0</v>
      </c>
      <c r="AL614" s="180"/>
      <c r="AM614" s="180"/>
      <c r="AN614" s="180"/>
      <c r="AO614" s="74" t="s">
        <v>200</v>
      </c>
    </row>
    <row r="615" spans="1:41" s="69" customFormat="1">
      <c r="A615" s="69">
        <v>614</v>
      </c>
      <c r="C615" s="69" t="s">
        <v>1851</v>
      </c>
      <c r="D615" s="68" t="s">
        <v>606</v>
      </c>
      <c r="E615" s="69" t="s">
        <v>2549</v>
      </c>
      <c r="F615" s="69" t="s">
        <v>2777</v>
      </c>
      <c r="G615" s="69" t="s">
        <v>2</v>
      </c>
      <c r="H615" s="69" t="s">
        <v>796</v>
      </c>
      <c r="I615" s="69">
        <v>2016</v>
      </c>
      <c r="L615" s="68" t="s">
        <v>5</v>
      </c>
      <c r="M615" s="68"/>
      <c r="N615" s="68" t="s">
        <v>738</v>
      </c>
      <c r="O615" s="70" t="s">
        <v>3830</v>
      </c>
      <c r="P615" s="70" t="s">
        <v>3838</v>
      </c>
      <c r="Q615" s="68" t="s">
        <v>3827</v>
      </c>
      <c r="R615" s="175" t="s">
        <v>4126</v>
      </c>
      <c r="S615" s="70" t="s">
        <v>4127</v>
      </c>
      <c r="T615" s="68" t="s">
        <v>3772</v>
      </c>
      <c r="U615" s="69" t="s">
        <v>1684</v>
      </c>
      <c r="V615" s="99" t="s">
        <v>838</v>
      </c>
      <c r="W615" s="99" t="s">
        <v>878</v>
      </c>
      <c r="X615" s="70" t="s">
        <v>1702</v>
      </c>
      <c r="Y615" s="68" t="s">
        <v>769</v>
      </c>
      <c r="Z615" s="68" t="s">
        <v>219</v>
      </c>
      <c r="AA615" s="69" t="s">
        <v>19</v>
      </c>
      <c r="AB615" s="68" t="s">
        <v>14</v>
      </c>
      <c r="AC615" s="68">
        <v>300</v>
      </c>
      <c r="AD615" s="147"/>
      <c r="AE615" s="147"/>
      <c r="AF615" s="147"/>
      <c r="AG615" s="147"/>
      <c r="AH615" s="147"/>
      <c r="AI615" s="148"/>
      <c r="AJ615" s="147"/>
      <c r="AK615" s="180">
        <f t="shared" si="34"/>
        <v>0</v>
      </c>
      <c r="AL615" s="180"/>
      <c r="AM615" s="180"/>
      <c r="AN615" s="180"/>
      <c r="AO615" s="74" t="s">
        <v>200</v>
      </c>
    </row>
    <row r="616" spans="1:41" s="69" customFormat="1">
      <c r="A616" s="69">
        <v>615</v>
      </c>
      <c r="C616" s="69" t="s">
        <v>1851</v>
      </c>
      <c r="D616" s="68" t="s">
        <v>607</v>
      </c>
      <c r="E616" s="69" t="s">
        <v>2549</v>
      </c>
      <c r="F616" s="69" t="s">
        <v>2778</v>
      </c>
      <c r="G616" s="69" t="s">
        <v>2</v>
      </c>
      <c r="H616" s="69" t="s">
        <v>796</v>
      </c>
      <c r="I616" s="69">
        <v>2016</v>
      </c>
      <c r="L616" s="68" t="s">
        <v>5</v>
      </c>
      <c r="M616" s="68"/>
      <c r="N616" s="68" t="s">
        <v>738</v>
      </c>
      <c r="O616" s="70" t="s">
        <v>3830</v>
      </c>
      <c r="P616" s="70" t="s">
        <v>3838</v>
      </c>
      <c r="Q616" s="68" t="s">
        <v>3827</v>
      </c>
      <c r="R616" s="175" t="s">
        <v>4126</v>
      </c>
      <c r="S616" s="70" t="s">
        <v>4127</v>
      </c>
      <c r="T616" s="68" t="s">
        <v>3772</v>
      </c>
      <c r="U616" s="69" t="s">
        <v>1684</v>
      </c>
      <c r="V616" s="99" t="s">
        <v>838</v>
      </c>
      <c r="W616" s="99" t="s">
        <v>878</v>
      </c>
      <c r="X616" s="70" t="s">
        <v>1702</v>
      </c>
      <c r="Y616" s="68" t="s">
        <v>769</v>
      </c>
      <c r="Z616" s="68" t="s">
        <v>219</v>
      </c>
      <c r="AA616" s="69" t="s">
        <v>19</v>
      </c>
      <c r="AB616" s="68" t="s">
        <v>14</v>
      </c>
      <c r="AC616" s="68">
        <v>300</v>
      </c>
      <c r="AD616" s="147"/>
      <c r="AE616" s="147"/>
      <c r="AF616" s="147"/>
      <c r="AG616" s="147"/>
      <c r="AH616" s="147"/>
      <c r="AI616" s="148"/>
      <c r="AJ616" s="147"/>
      <c r="AK616" s="180">
        <f t="shared" si="34"/>
        <v>0</v>
      </c>
      <c r="AL616" s="180"/>
      <c r="AM616" s="180"/>
      <c r="AN616" s="180"/>
      <c r="AO616" s="74" t="s">
        <v>200</v>
      </c>
    </row>
    <row r="617" spans="1:41" s="69" customFormat="1">
      <c r="A617" s="69">
        <v>616</v>
      </c>
      <c r="C617" s="69" t="s">
        <v>1851</v>
      </c>
      <c r="D617" s="68" t="s">
        <v>608</v>
      </c>
      <c r="E617" s="69" t="s">
        <v>2549</v>
      </c>
      <c r="F617" s="69" t="s">
        <v>2779</v>
      </c>
      <c r="G617" s="69" t="s">
        <v>2</v>
      </c>
      <c r="H617" s="69" t="s">
        <v>796</v>
      </c>
      <c r="I617" s="69">
        <v>2016</v>
      </c>
      <c r="L617" s="68" t="s">
        <v>5</v>
      </c>
      <c r="M617" s="68"/>
      <c r="N617" s="68" t="s">
        <v>738</v>
      </c>
      <c r="O617" s="70" t="s">
        <v>3830</v>
      </c>
      <c r="P617" s="70" t="s">
        <v>3838</v>
      </c>
      <c r="Q617" s="68" t="s">
        <v>3827</v>
      </c>
      <c r="R617" s="175" t="s">
        <v>4126</v>
      </c>
      <c r="S617" s="70" t="s">
        <v>4127</v>
      </c>
      <c r="T617" s="68" t="s">
        <v>3772</v>
      </c>
      <c r="U617" s="69" t="s">
        <v>1684</v>
      </c>
      <c r="V617" s="99" t="s">
        <v>838</v>
      </c>
      <c r="W617" s="99" t="s">
        <v>878</v>
      </c>
      <c r="X617" s="70" t="s">
        <v>1702</v>
      </c>
      <c r="Y617" s="68" t="s">
        <v>769</v>
      </c>
      <c r="Z617" s="68" t="s">
        <v>219</v>
      </c>
      <c r="AA617" s="69" t="s">
        <v>19</v>
      </c>
      <c r="AB617" s="68" t="s">
        <v>14</v>
      </c>
      <c r="AC617" s="68">
        <v>300</v>
      </c>
      <c r="AD617" s="147"/>
      <c r="AE617" s="147"/>
      <c r="AF617" s="147"/>
      <c r="AG617" s="147"/>
      <c r="AH617" s="147"/>
      <c r="AI617" s="148"/>
      <c r="AJ617" s="147"/>
      <c r="AK617" s="180">
        <f t="shared" si="34"/>
        <v>0</v>
      </c>
      <c r="AL617" s="180"/>
      <c r="AM617" s="180"/>
      <c r="AN617" s="180"/>
      <c r="AO617" s="74" t="s">
        <v>200</v>
      </c>
    </row>
    <row r="618" spans="1:41">
      <c r="A618" s="85">
        <v>617</v>
      </c>
      <c r="C618" s="85" t="s">
        <v>1777</v>
      </c>
      <c r="D618" s="90" t="s">
        <v>609</v>
      </c>
      <c r="E618" s="85" t="s">
        <v>2550</v>
      </c>
      <c r="F618" s="85" t="s">
        <v>2780</v>
      </c>
      <c r="G618" s="85" t="s">
        <v>2</v>
      </c>
      <c r="H618" s="85" t="s">
        <v>796</v>
      </c>
      <c r="I618" s="85">
        <v>2016</v>
      </c>
      <c r="L618" s="90" t="s">
        <v>5</v>
      </c>
      <c r="M618" s="90"/>
      <c r="N618" s="93" t="s">
        <v>739</v>
      </c>
      <c r="O618" s="92" t="s">
        <v>3830</v>
      </c>
      <c r="P618" s="92" t="s">
        <v>3877</v>
      </c>
      <c r="Q618" s="93" t="s">
        <v>3827</v>
      </c>
      <c r="R618" s="159" t="s">
        <v>4126</v>
      </c>
      <c r="S618" s="70" t="s">
        <v>4127</v>
      </c>
      <c r="T618" s="93" t="s">
        <v>3773</v>
      </c>
      <c r="U618" s="85" t="s">
        <v>1684</v>
      </c>
      <c r="V618" s="81" t="s">
        <v>839</v>
      </c>
      <c r="W618" s="81" t="s">
        <v>879</v>
      </c>
      <c r="X618" s="89" t="s">
        <v>1702</v>
      </c>
      <c r="Y618" s="90" t="s">
        <v>217</v>
      </c>
      <c r="Z618" s="90" t="s">
        <v>219</v>
      </c>
      <c r="AA618" s="85" t="s">
        <v>19</v>
      </c>
      <c r="AB618" s="93" t="s">
        <v>17</v>
      </c>
      <c r="AC618" s="90">
        <v>200</v>
      </c>
      <c r="AF618" s="145">
        <v>1</v>
      </c>
      <c r="AH618" s="145">
        <v>1</v>
      </c>
      <c r="AI618" s="146" t="s">
        <v>1681</v>
      </c>
      <c r="AK618" s="53">
        <f t="shared" si="34"/>
        <v>0</v>
      </c>
      <c r="AL618" s="53"/>
      <c r="AM618" s="53"/>
      <c r="AN618" s="53"/>
      <c r="AO618" s="91" t="s">
        <v>200</v>
      </c>
    </row>
    <row r="619" spans="1:41">
      <c r="A619" s="85">
        <v>618</v>
      </c>
      <c r="C619" s="85" t="s">
        <v>1777</v>
      </c>
      <c r="D619" s="90" t="s">
        <v>610</v>
      </c>
      <c r="E619" s="85" t="s">
        <v>2550</v>
      </c>
      <c r="F619" s="85" t="s">
        <v>2780</v>
      </c>
      <c r="G619" s="85" t="s">
        <v>2</v>
      </c>
      <c r="H619" s="85" t="s">
        <v>796</v>
      </c>
      <c r="I619" s="85">
        <v>2016</v>
      </c>
      <c r="L619" s="90" t="s">
        <v>5</v>
      </c>
      <c r="M619" s="90"/>
      <c r="N619" s="93" t="s">
        <v>739</v>
      </c>
      <c r="O619" s="92" t="s">
        <v>3830</v>
      </c>
      <c r="P619" s="92" t="s">
        <v>3877</v>
      </c>
      <c r="Q619" s="93" t="s">
        <v>3827</v>
      </c>
      <c r="R619" s="159" t="s">
        <v>4126</v>
      </c>
      <c r="S619" s="70" t="s">
        <v>4127</v>
      </c>
      <c r="T619" s="93" t="s">
        <v>3773</v>
      </c>
      <c r="U619" s="85" t="s">
        <v>1684</v>
      </c>
      <c r="V619" s="81" t="s">
        <v>839</v>
      </c>
      <c r="W619" s="81" t="s">
        <v>879</v>
      </c>
      <c r="X619" s="89" t="s">
        <v>1702</v>
      </c>
      <c r="Y619" s="90" t="s">
        <v>769</v>
      </c>
      <c r="Z619" s="90" t="s">
        <v>219</v>
      </c>
      <c r="AA619" s="85" t="s">
        <v>19</v>
      </c>
      <c r="AB619" s="93" t="s">
        <v>14</v>
      </c>
      <c r="AC619" s="90">
        <v>300</v>
      </c>
      <c r="AI619" s="146"/>
      <c r="AK619" s="53">
        <f t="shared" si="34"/>
        <v>0</v>
      </c>
      <c r="AL619" s="53"/>
      <c r="AM619" s="53"/>
      <c r="AN619" s="53"/>
      <c r="AO619" s="91" t="s">
        <v>200</v>
      </c>
    </row>
    <row r="620" spans="1:41">
      <c r="A620" s="85">
        <v>619</v>
      </c>
      <c r="C620" s="85" t="s">
        <v>1777</v>
      </c>
      <c r="D620" s="90" t="s">
        <v>611</v>
      </c>
      <c r="E620" s="85" t="s">
        <v>2550</v>
      </c>
      <c r="F620" s="85" t="s">
        <v>2780</v>
      </c>
      <c r="G620" s="85" t="s">
        <v>2</v>
      </c>
      <c r="H620" s="85" t="s">
        <v>796</v>
      </c>
      <c r="I620" s="85">
        <v>2016</v>
      </c>
      <c r="L620" s="90" t="s">
        <v>5</v>
      </c>
      <c r="M620" s="90"/>
      <c r="N620" s="93" t="s">
        <v>739</v>
      </c>
      <c r="O620" s="92" t="s">
        <v>3830</v>
      </c>
      <c r="P620" s="92" t="s">
        <v>3877</v>
      </c>
      <c r="Q620" s="93" t="s">
        <v>3827</v>
      </c>
      <c r="R620" s="159" t="s">
        <v>4126</v>
      </c>
      <c r="S620" s="70" t="s">
        <v>4127</v>
      </c>
      <c r="T620" s="93" t="s">
        <v>3773</v>
      </c>
      <c r="U620" s="85" t="s">
        <v>1684</v>
      </c>
      <c r="V620" s="81" t="s">
        <v>839</v>
      </c>
      <c r="W620" s="81" t="s">
        <v>879</v>
      </c>
      <c r="X620" s="89" t="s">
        <v>1702</v>
      </c>
      <c r="Y620" s="90" t="s">
        <v>769</v>
      </c>
      <c r="Z620" s="90" t="s">
        <v>219</v>
      </c>
      <c r="AA620" s="85" t="s">
        <v>19</v>
      </c>
      <c r="AB620" s="93" t="s">
        <v>14</v>
      </c>
      <c r="AC620" s="90">
        <v>300</v>
      </c>
      <c r="AI620" s="146"/>
      <c r="AK620" s="53">
        <f t="shared" si="34"/>
        <v>0</v>
      </c>
      <c r="AL620" s="53"/>
      <c r="AM620" s="53"/>
      <c r="AN620" s="53"/>
      <c r="AO620" s="91" t="s">
        <v>200</v>
      </c>
    </row>
    <row r="621" spans="1:41">
      <c r="A621" s="85">
        <v>620</v>
      </c>
      <c r="C621" s="85" t="s">
        <v>1777</v>
      </c>
      <c r="D621" s="90" t="s">
        <v>612</v>
      </c>
      <c r="E621" s="85" t="s">
        <v>2551</v>
      </c>
      <c r="F621" s="85" t="s">
        <v>2781</v>
      </c>
      <c r="G621" s="85" t="s">
        <v>2</v>
      </c>
      <c r="H621" s="85" t="s">
        <v>796</v>
      </c>
      <c r="I621" s="85">
        <v>2016</v>
      </c>
      <c r="L621" s="90" t="s">
        <v>5</v>
      </c>
      <c r="M621" s="90"/>
      <c r="N621" s="93" t="s">
        <v>3677</v>
      </c>
      <c r="O621" s="92" t="s">
        <v>3830</v>
      </c>
      <c r="P621" s="92" t="s">
        <v>3878</v>
      </c>
      <c r="Q621" s="93"/>
      <c r="R621" s="159" t="s">
        <v>4145</v>
      </c>
      <c r="S621" s="70" t="s">
        <v>4147</v>
      </c>
      <c r="T621" s="93" t="s">
        <v>3774</v>
      </c>
      <c r="U621" s="85" t="s">
        <v>1684</v>
      </c>
      <c r="V621" s="81" t="s">
        <v>840</v>
      </c>
      <c r="W621" s="81" t="s">
        <v>880</v>
      </c>
      <c r="X621" s="89" t="s">
        <v>1702</v>
      </c>
      <c r="Y621" s="90" t="s">
        <v>769</v>
      </c>
      <c r="Z621" s="90" t="s">
        <v>219</v>
      </c>
      <c r="AA621" s="85" t="s">
        <v>19</v>
      </c>
      <c r="AB621" s="93" t="s">
        <v>14</v>
      </c>
      <c r="AC621" s="90">
        <v>300</v>
      </c>
      <c r="AF621" s="145">
        <v>1</v>
      </c>
      <c r="AH621" s="145">
        <v>1</v>
      </c>
      <c r="AI621" s="146" t="s">
        <v>1681</v>
      </c>
      <c r="AK621" s="53">
        <f t="shared" si="34"/>
        <v>0</v>
      </c>
      <c r="AL621" s="53"/>
      <c r="AM621" s="53"/>
      <c r="AN621" s="53"/>
      <c r="AO621" s="91" t="s">
        <v>200</v>
      </c>
    </row>
    <row r="622" spans="1:41">
      <c r="A622" s="85">
        <v>621</v>
      </c>
      <c r="C622" s="85" t="s">
        <v>1777</v>
      </c>
      <c r="D622" s="90" t="s">
        <v>613</v>
      </c>
      <c r="E622" s="85" t="s">
        <v>2551</v>
      </c>
      <c r="F622" s="85" t="s">
        <v>2782</v>
      </c>
      <c r="G622" s="85" t="s">
        <v>2</v>
      </c>
      <c r="H622" s="85" t="s">
        <v>796</v>
      </c>
      <c r="I622" s="85">
        <v>2016</v>
      </c>
      <c r="L622" s="90" t="s">
        <v>5</v>
      </c>
      <c r="M622" s="90"/>
      <c r="N622" s="93" t="s">
        <v>3677</v>
      </c>
      <c r="O622" s="92" t="s">
        <v>3830</v>
      </c>
      <c r="P622" s="92" t="s">
        <v>3878</v>
      </c>
      <c r="Q622" s="93"/>
      <c r="R622" s="159" t="s">
        <v>4145</v>
      </c>
      <c r="S622" s="70" t="s">
        <v>4147</v>
      </c>
      <c r="T622" s="93" t="s">
        <v>3774</v>
      </c>
      <c r="U622" s="85" t="s">
        <v>1684</v>
      </c>
      <c r="V622" s="81" t="s">
        <v>840</v>
      </c>
      <c r="W622" s="81" t="s">
        <v>880</v>
      </c>
      <c r="X622" s="89" t="s">
        <v>1702</v>
      </c>
      <c r="Y622" s="90" t="s">
        <v>769</v>
      </c>
      <c r="Z622" s="90" t="s">
        <v>219</v>
      </c>
      <c r="AA622" s="85" t="s">
        <v>19</v>
      </c>
      <c r="AB622" s="93" t="s">
        <v>14</v>
      </c>
      <c r="AC622" s="90">
        <v>300</v>
      </c>
      <c r="AI622" s="146"/>
      <c r="AK622" s="53">
        <f t="shared" si="34"/>
        <v>0</v>
      </c>
      <c r="AL622" s="53"/>
      <c r="AM622" s="53"/>
      <c r="AN622" s="53"/>
      <c r="AO622" s="91" t="s">
        <v>200</v>
      </c>
    </row>
    <row r="623" spans="1:41">
      <c r="A623" s="85">
        <v>622</v>
      </c>
      <c r="C623" s="85" t="s">
        <v>1777</v>
      </c>
      <c r="D623" s="90" t="s">
        <v>614</v>
      </c>
      <c r="E623" s="85" t="s">
        <v>2552</v>
      </c>
      <c r="F623" s="85" t="s">
        <v>2783</v>
      </c>
      <c r="G623" s="85" t="s">
        <v>2</v>
      </c>
      <c r="H623" s="85" t="s">
        <v>796</v>
      </c>
      <c r="I623" s="85">
        <v>2016</v>
      </c>
      <c r="L623" s="90" t="s">
        <v>5</v>
      </c>
      <c r="M623" s="90"/>
      <c r="N623" s="93" t="s">
        <v>3678</v>
      </c>
      <c r="O623" s="92" t="s">
        <v>3830</v>
      </c>
      <c r="P623" s="92" t="s">
        <v>3878</v>
      </c>
      <c r="Q623" s="93"/>
      <c r="R623" s="159" t="s">
        <v>4052</v>
      </c>
      <c r="S623" s="70"/>
      <c r="T623" s="93" t="s">
        <v>3775</v>
      </c>
      <c r="U623" s="85" t="s">
        <v>1684</v>
      </c>
      <c r="V623" s="81" t="s">
        <v>841</v>
      </c>
      <c r="W623" s="81" t="s">
        <v>881</v>
      </c>
      <c r="X623" s="89" t="s">
        <v>1702</v>
      </c>
      <c r="Y623" s="90" t="s">
        <v>217</v>
      </c>
      <c r="Z623" s="90" t="s">
        <v>219</v>
      </c>
      <c r="AA623" s="85" t="s">
        <v>19</v>
      </c>
      <c r="AB623" s="93" t="s">
        <v>17</v>
      </c>
      <c r="AC623" s="90">
        <v>200</v>
      </c>
      <c r="AF623" s="145">
        <v>1</v>
      </c>
      <c r="AH623" s="145">
        <v>1</v>
      </c>
      <c r="AI623" s="146" t="s">
        <v>1681</v>
      </c>
      <c r="AK623" s="53">
        <f t="shared" si="34"/>
        <v>0</v>
      </c>
      <c r="AL623" s="53"/>
      <c r="AM623" s="53"/>
      <c r="AN623" s="53"/>
      <c r="AO623" s="91" t="s">
        <v>200</v>
      </c>
    </row>
    <row r="624" spans="1:41">
      <c r="A624" s="85">
        <v>623</v>
      </c>
      <c r="C624" s="85" t="s">
        <v>1777</v>
      </c>
      <c r="D624" s="90" t="s">
        <v>615</v>
      </c>
      <c r="E624" s="85" t="s">
        <v>2552</v>
      </c>
      <c r="F624" s="85" t="s">
        <v>2784</v>
      </c>
      <c r="G624" s="85" t="s">
        <v>2</v>
      </c>
      <c r="H624" s="85" t="s">
        <v>796</v>
      </c>
      <c r="I624" s="85">
        <v>2016</v>
      </c>
      <c r="L624" s="90" t="s">
        <v>5</v>
      </c>
      <c r="M624" s="90"/>
      <c r="N624" s="93" t="s">
        <v>3678</v>
      </c>
      <c r="O624" s="92" t="s">
        <v>3830</v>
      </c>
      <c r="P624" s="92" t="s">
        <v>3878</v>
      </c>
      <c r="Q624" s="93"/>
      <c r="R624" s="159" t="s">
        <v>4052</v>
      </c>
      <c r="S624" s="70"/>
      <c r="T624" s="93" t="s">
        <v>3775</v>
      </c>
      <c r="U624" s="85" t="s">
        <v>1684</v>
      </c>
      <c r="V624" s="81" t="s">
        <v>841</v>
      </c>
      <c r="W624" s="81" t="s">
        <v>881</v>
      </c>
      <c r="X624" s="89" t="s">
        <v>1702</v>
      </c>
      <c r="Y624" s="90" t="s">
        <v>769</v>
      </c>
      <c r="Z624" s="90" t="s">
        <v>219</v>
      </c>
      <c r="AA624" s="85" t="s">
        <v>19</v>
      </c>
      <c r="AB624" s="93" t="s">
        <v>14</v>
      </c>
      <c r="AC624" s="90">
        <v>300</v>
      </c>
      <c r="AI624" s="146"/>
      <c r="AK624" s="53">
        <f t="shared" si="34"/>
        <v>0</v>
      </c>
      <c r="AL624" s="53"/>
      <c r="AM624" s="53"/>
      <c r="AN624" s="53"/>
      <c r="AO624" s="91" t="s">
        <v>200</v>
      </c>
    </row>
    <row r="625" spans="1:41">
      <c r="A625" s="85">
        <v>624</v>
      </c>
      <c r="C625" s="85" t="s">
        <v>1777</v>
      </c>
      <c r="D625" s="90" t="s">
        <v>616</v>
      </c>
      <c r="E625" s="85" t="s">
        <v>2552</v>
      </c>
      <c r="F625" s="85" t="s">
        <v>2785</v>
      </c>
      <c r="G625" s="85" t="s">
        <v>2</v>
      </c>
      <c r="H625" s="85" t="s">
        <v>796</v>
      </c>
      <c r="I625" s="85">
        <v>2016</v>
      </c>
      <c r="L625" s="90" t="s">
        <v>5</v>
      </c>
      <c r="M625" s="90"/>
      <c r="N625" s="93" t="s">
        <v>3678</v>
      </c>
      <c r="O625" s="92" t="s">
        <v>3830</v>
      </c>
      <c r="P625" s="92" t="s">
        <v>3878</v>
      </c>
      <c r="Q625" s="93"/>
      <c r="R625" s="159" t="s">
        <v>4052</v>
      </c>
      <c r="S625" s="70"/>
      <c r="T625" s="93" t="s">
        <v>3775</v>
      </c>
      <c r="U625" s="85" t="s">
        <v>1684</v>
      </c>
      <c r="V625" s="81" t="s">
        <v>841</v>
      </c>
      <c r="W625" s="81" t="s">
        <v>881</v>
      </c>
      <c r="X625" s="89" t="s">
        <v>1702</v>
      </c>
      <c r="Y625" s="90" t="s">
        <v>769</v>
      </c>
      <c r="Z625" s="90" t="s">
        <v>219</v>
      </c>
      <c r="AA625" s="85" t="s">
        <v>19</v>
      </c>
      <c r="AB625" s="93" t="s">
        <v>14</v>
      </c>
      <c r="AC625" s="90">
        <v>300</v>
      </c>
      <c r="AI625" s="146"/>
      <c r="AK625" s="53">
        <f t="shared" si="34"/>
        <v>0</v>
      </c>
      <c r="AL625" s="53"/>
      <c r="AM625" s="53"/>
      <c r="AN625" s="53"/>
      <c r="AO625" s="91" t="s">
        <v>200</v>
      </c>
    </row>
    <row r="626" spans="1:41">
      <c r="A626" s="85">
        <v>625</v>
      </c>
      <c r="C626" s="85" t="s">
        <v>1777</v>
      </c>
      <c r="D626" s="90" t="s">
        <v>617</v>
      </c>
      <c r="E626" s="85" t="s">
        <v>2553</v>
      </c>
      <c r="F626" s="85" t="s">
        <v>2786</v>
      </c>
      <c r="G626" s="85" t="s">
        <v>2</v>
      </c>
      <c r="H626" s="85" t="s">
        <v>796</v>
      </c>
      <c r="I626" s="85">
        <v>2016</v>
      </c>
      <c r="L626" s="90" t="s">
        <v>5</v>
      </c>
      <c r="M626" s="90"/>
      <c r="N626" s="93" t="s">
        <v>740</v>
      </c>
      <c r="O626" s="92" t="s">
        <v>3830</v>
      </c>
      <c r="P626" s="92" t="s">
        <v>3837</v>
      </c>
      <c r="Q626" s="93" t="s">
        <v>3827</v>
      </c>
      <c r="R626" s="159" t="s">
        <v>4144</v>
      </c>
      <c r="S626" s="70" t="s">
        <v>4148</v>
      </c>
      <c r="T626" s="93" t="s">
        <v>740</v>
      </c>
      <c r="U626" s="85" t="s">
        <v>1684</v>
      </c>
      <c r="V626" s="81" t="s">
        <v>842</v>
      </c>
      <c r="W626" s="81" t="s">
        <v>882</v>
      </c>
      <c r="X626" s="89" t="s">
        <v>1702</v>
      </c>
      <c r="Y626" s="90" t="s">
        <v>769</v>
      </c>
      <c r="Z626" s="90" t="s">
        <v>219</v>
      </c>
      <c r="AA626" s="85" t="s">
        <v>19</v>
      </c>
      <c r="AB626" s="93" t="s">
        <v>14</v>
      </c>
      <c r="AC626" s="90">
        <v>300</v>
      </c>
      <c r="AF626" s="145">
        <v>1</v>
      </c>
      <c r="AH626" s="145">
        <v>1</v>
      </c>
      <c r="AI626" s="146" t="s">
        <v>1681</v>
      </c>
      <c r="AK626" s="53">
        <f t="shared" si="34"/>
        <v>0</v>
      </c>
      <c r="AL626" s="53"/>
      <c r="AM626" s="53"/>
      <c r="AN626" s="53"/>
      <c r="AO626" s="91" t="s">
        <v>200</v>
      </c>
    </row>
    <row r="627" spans="1:41">
      <c r="A627" s="85">
        <v>626</v>
      </c>
      <c r="C627" s="85" t="s">
        <v>1777</v>
      </c>
      <c r="D627" s="90" t="s">
        <v>618</v>
      </c>
      <c r="E627" s="85" t="s">
        <v>2553</v>
      </c>
      <c r="F627" s="85" t="s">
        <v>2787</v>
      </c>
      <c r="G627" s="85" t="s">
        <v>2</v>
      </c>
      <c r="H627" s="85" t="s">
        <v>796</v>
      </c>
      <c r="I627" s="85">
        <v>2016</v>
      </c>
      <c r="L627" s="90" t="s">
        <v>5</v>
      </c>
      <c r="M627" s="90"/>
      <c r="N627" s="93" t="s">
        <v>740</v>
      </c>
      <c r="O627" s="92" t="s">
        <v>3830</v>
      </c>
      <c r="P627" s="92" t="s">
        <v>3837</v>
      </c>
      <c r="Q627" s="93" t="s">
        <v>3827</v>
      </c>
      <c r="R627" s="159" t="s">
        <v>4144</v>
      </c>
      <c r="S627" s="70" t="s">
        <v>4148</v>
      </c>
      <c r="T627" s="93" t="s">
        <v>740</v>
      </c>
      <c r="U627" s="85" t="s">
        <v>1684</v>
      </c>
      <c r="V627" s="81" t="s">
        <v>842</v>
      </c>
      <c r="W627" s="81" t="s">
        <v>882</v>
      </c>
      <c r="X627" s="89" t="s">
        <v>1702</v>
      </c>
      <c r="Y627" s="90" t="s">
        <v>769</v>
      </c>
      <c r="Z627" s="90" t="s">
        <v>219</v>
      </c>
      <c r="AA627" s="85" t="s">
        <v>19</v>
      </c>
      <c r="AB627" s="93" t="s">
        <v>14</v>
      </c>
      <c r="AC627" s="90">
        <v>300</v>
      </c>
      <c r="AI627" s="146"/>
      <c r="AK627" s="53">
        <f t="shared" si="34"/>
        <v>0</v>
      </c>
      <c r="AL627" s="53"/>
      <c r="AM627" s="53"/>
      <c r="AN627" s="53"/>
      <c r="AO627" s="91" t="s">
        <v>200</v>
      </c>
    </row>
    <row r="628" spans="1:41">
      <c r="A628" s="85">
        <v>627</v>
      </c>
      <c r="C628" s="85" t="s">
        <v>1777</v>
      </c>
      <c r="D628" s="90" t="s">
        <v>619</v>
      </c>
      <c r="E628" s="85" t="s">
        <v>2554</v>
      </c>
      <c r="F628" s="85" t="s">
        <v>2788</v>
      </c>
      <c r="G628" s="85" t="s">
        <v>2</v>
      </c>
      <c r="H628" s="85" t="s">
        <v>5390</v>
      </c>
      <c r="I628" s="85">
        <v>2016</v>
      </c>
      <c r="L628" s="90" t="s">
        <v>5</v>
      </c>
      <c r="M628" s="90"/>
      <c r="N628" s="93" t="s">
        <v>3679</v>
      </c>
      <c r="O628" s="92" t="s">
        <v>3830</v>
      </c>
      <c r="P628" s="92" t="s">
        <v>3837</v>
      </c>
      <c r="Q628" s="93"/>
      <c r="R628" s="159" t="s">
        <v>4053</v>
      </c>
      <c r="S628" s="70"/>
      <c r="T628" s="93" t="s">
        <v>741</v>
      </c>
      <c r="U628" s="85" t="s">
        <v>1684</v>
      </c>
      <c r="V628" s="81" t="s">
        <v>800</v>
      </c>
      <c r="W628" s="81" t="s">
        <v>801</v>
      </c>
      <c r="X628" s="89" t="s">
        <v>1702</v>
      </c>
      <c r="Y628" s="90" t="s">
        <v>778</v>
      </c>
      <c r="Z628" s="90" t="s">
        <v>186</v>
      </c>
      <c r="AA628" s="85" t="s">
        <v>19</v>
      </c>
      <c r="AB628" s="93" t="s">
        <v>14</v>
      </c>
      <c r="AC628" s="90">
        <v>200</v>
      </c>
      <c r="AF628" s="145">
        <v>1</v>
      </c>
      <c r="AH628" s="145">
        <v>1</v>
      </c>
      <c r="AI628" s="146" t="s">
        <v>1991</v>
      </c>
      <c r="AK628" s="54">
        <f t="shared" si="34"/>
        <v>290000</v>
      </c>
      <c r="AL628" s="54"/>
      <c r="AM628" s="54"/>
      <c r="AN628" s="54">
        <v>290000</v>
      </c>
      <c r="AO628" s="91" t="s">
        <v>200</v>
      </c>
    </row>
    <row r="629" spans="1:41">
      <c r="A629" s="85">
        <v>628</v>
      </c>
      <c r="C629" s="85" t="s">
        <v>1777</v>
      </c>
      <c r="D629" s="90" t="s">
        <v>620</v>
      </c>
      <c r="E629" s="85" t="s">
        <v>2554</v>
      </c>
      <c r="F629" s="85" t="s">
        <v>2789</v>
      </c>
      <c r="G629" s="85" t="s">
        <v>2</v>
      </c>
      <c r="H629" s="85" t="s">
        <v>5390</v>
      </c>
      <c r="I629" s="85">
        <v>2016</v>
      </c>
      <c r="L629" s="90" t="s">
        <v>5</v>
      </c>
      <c r="M629" s="90"/>
      <c r="N629" s="93" t="s">
        <v>3679</v>
      </c>
      <c r="O629" s="92" t="s">
        <v>3830</v>
      </c>
      <c r="P629" s="92" t="s">
        <v>3837</v>
      </c>
      <c r="Q629" s="93"/>
      <c r="R629" s="159" t="s">
        <v>4053</v>
      </c>
      <c r="S629" s="70"/>
      <c r="T629" s="93" t="s">
        <v>741</v>
      </c>
      <c r="U629" s="85" t="s">
        <v>1684</v>
      </c>
      <c r="V629" s="81" t="s">
        <v>800</v>
      </c>
      <c r="W629" s="81" t="s">
        <v>801</v>
      </c>
      <c r="X629" s="89" t="s">
        <v>1702</v>
      </c>
      <c r="Y629" s="90" t="s">
        <v>778</v>
      </c>
      <c r="Z629" s="90" t="s">
        <v>186</v>
      </c>
      <c r="AA629" s="85" t="s">
        <v>19</v>
      </c>
      <c r="AB629" s="93" t="s">
        <v>14</v>
      </c>
      <c r="AC629" s="90">
        <v>200</v>
      </c>
      <c r="AI629" s="146"/>
      <c r="AK629" s="54">
        <f t="shared" si="34"/>
        <v>0</v>
      </c>
      <c r="AL629" s="54"/>
      <c r="AM629" s="54"/>
      <c r="AN629" s="54"/>
      <c r="AO629" s="91" t="s">
        <v>200</v>
      </c>
    </row>
    <row r="630" spans="1:41">
      <c r="A630" s="85">
        <v>629</v>
      </c>
      <c r="C630" s="85" t="s">
        <v>1777</v>
      </c>
      <c r="D630" s="90" t="s">
        <v>621</v>
      </c>
      <c r="E630" s="85" t="s">
        <v>2554</v>
      </c>
      <c r="F630" s="85" t="s">
        <v>2790</v>
      </c>
      <c r="G630" s="85" t="s">
        <v>2</v>
      </c>
      <c r="H630" s="85" t="s">
        <v>5390</v>
      </c>
      <c r="I630" s="85">
        <v>2016</v>
      </c>
      <c r="L630" s="90" t="s">
        <v>5</v>
      </c>
      <c r="M630" s="90"/>
      <c r="N630" s="93" t="s">
        <v>3679</v>
      </c>
      <c r="O630" s="92" t="s">
        <v>3830</v>
      </c>
      <c r="P630" s="92" t="s">
        <v>3837</v>
      </c>
      <c r="Q630" s="93"/>
      <c r="R630" s="159" t="s">
        <v>4053</v>
      </c>
      <c r="S630" s="70"/>
      <c r="T630" s="93" t="s">
        <v>741</v>
      </c>
      <c r="U630" s="85" t="s">
        <v>1684</v>
      </c>
      <c r="V630" s="81" t="s">
        <v>800</v>
      </c>
      <c r="W630" s="81" t="s">
        <v>801</v>
      </c>
      <c r="X630" s="89" t="s">
        <v>1702</v>
      </c>
      <c r="Y630" s="90" t="s">
        <v>778</v>
      </c>
      <c r="Z630" s="90" t="s">
        <v>186</v>
      </c>
      <c r="AA630" s="85" t="s">
        <v>19</v>
      </c>
      <c r="AB630" s="93" t="s">
        <v>14</v>
      </c>
      <c r="AC630" s="90">
        <v>200</v>
      </c>
      <c r="AH630" s="145">
        <v>1</v>
      </c>
      <c r="AI630" s="146" t="s">
        <v>1991</v>
      </c>
      <c r="AK630" s="54">
        <f t="shared" si="34"/>
        <v>0</v>
      </c>
      <c r="AL630" s="54"/>
      <c r="AM630" s="54"/>
      <c r="AN630" s="54"/>
      <c r="AO630" s="91" t="s">
        <v>200</v>
      </c>
    </row>
    <row r="631" spans="1:41">
      <c r="A631" s="85">
        <v>630</v>
      </c>
      <c r="C631" s="85" t="s">
        <v>1777</v>
      </c>
      <c r="D631" s="90" t="s">
        <v>622</v>
      </c>
      <c r="E631" s="85" t="s">
        <v>2554</v>
      </c>
      <c r="F631" s="85" t="s">
        <v>2791</v>
      </c>
      <c r="G631" s="85" t="s">
        <v>2</v>
      </c>
      <c r="H631" s="85" t="s">
        <v>5390</v>
      </c>
      <c r="I631" s="85">
        <v>2016</v>
      </c>
      <c r="L631" s="90" t="s">
        <v>5</v>
      </c>
      <c r="M631" s="90"/>
      <c r="N631" s="93" t="s">
        <v>3679</v>
      </c>
      <c r="O631" s="92" t="s">
        <v>3830</v>
      </c>
      <c r="P631" s="92" t="s">
        <v>3837</v>
      </c>
      <c r="Q631" s="93"/>
      <c r="R631" s="159" t="s">
        <v>4053</v>
      </c>
      <c r="S631" s="70"/>
      <c r="T631" s="93" t="s">
        <v>741</v>
      </c>
      <c r="U631" s="85" t="s">
        <v>1684</v>
      </c>
      <c r="V631" s="81" t="s">
        <v>800</v>
      </c>
      <c r="W631" s="81" t="s">
        <v>801</v>
      </c>
      <c r="X631" s="89" t="s">
        <v>1702</v>
      </c>
      <c r="Y631" s="90" t="s">
        <v>778</v>
      </c>
      <c r="Z631" s="90" t="s">
        <v>186</v>
      </c>
      <c r="AA631" s="85" t="s">
        <v>19</v>
      </c>
      <c r="AB631" s="93" t="s">
        <v>14</v>
      </c>
      <c r="AC631" s="90">
        <v>200</v>
      </c>
      <c r="AI631" s="146"/>
      <c r="AK631" s="54">
        <f t="shared" si="34"/>
        <v>0</v>
      </c>
      <c r="AL631" s="54"/>
      <c r="AM631" s="54"/>
      <c r="AN631" s="54"/>
      <c r="AO631" s="91" t="s">
        <v>200</v>
      </c>
    </row>
    <row r="632" spans="1:41">
      <c r="A632" s="85">
        <v>631</v>
      </c>
      <c r="C632" s="85" t="s">
        <v>1777</v>
      </c>
      <c r="D632" s="90" t="s">
        <v>623</v>
      </c>
      <c r="E632" s="85" t="s">
        <v>2554</v>
      </c>
      <c r="F632" s="85" t="s">
        <v>2792</v>
      </c>
      <c r="G632" s="85" t="s">
        <v>2</v>
      </c>
      <c r="H632" s="85" t="s">
        <v>5390</v>
      </c>
      <c r="I632" s="85">
        <v>2016</v>
      </c>
      <c r="L632" s="90" t="s">
        <v>5</v>
      </c>
      <c r="M632" s="90"/>
      <c r="N632" s="93" t="s">
        <v>3679</v>
      </c>
      <c r="O632" s="92" t="s">
        <v>3830</v>
      </c>
      <c r="P632" s="92" t="s">
        <v>3837</v>
      </c>
      <c r="Q632" s="93"/>
      <c r="R632" s="159" t="s">
        <v>4053</v>
      </c>
      <c r="S632" s="70"/>
      <c r="T632" s="93" t="s">
        <v>741</v>
      </c>
      <c r="U632" s="85" t="s">
        <v>1684</v>
      </c>
      <c r="V632" s="81" t="s">
        <v>800</v>
      </c>
      <c r="W632" s="81" t="s">
        <v>801</v>
      </c>
      <c r="X632" s="89" t="s">
        <v>1702</v>
      </c>
      <c r="Y632" s="90" t="s">
        <v>778</v>
      </c>
      <c r="Z632" s="90" t="s">
        <v>186</v>
      </c>
      <c r="AA632" s="85" t="s">
        <v>19</v>
      </c>
      <c r="AB632" s="93" t="s">
        <v>14</v>
      </c>
      <c r="AC632" s="90">
        <v>200</v>
      </c>
      <c r="AH632" s="145">
        <v>1</v>
      </c>
      <c r="AI632" s="146" t="s">
        <v>1991</v>
      </c>
      <c r="AK632" s="54">
        <f t="shared" si="34"/>
        <v>0</v>
      </c>
      <c r="AL632" s="54"/>
      <c r="AM632" s="54"/>
      <c r="AN632" s="54"/>
      <c r="AO632" s="91" t="s">
        <v>200</v>
      </c>
    </row>
    <row r="633" spans="1:41">
      <c r="A633" s="85">
        <v>632</v>
      </c>
      <c r="C633" s="85" t="s">
        <v>1777</v>
      </c>
      <c r="D633" s="90" t="s">
        <v>624</v>
      </c>
      <c r="E633" s="85" t="s">
        <v>2554</v>
      </c>
      <c r="F633" s="85" t="s">
        <v>2793</v>
      </c>
      <c r="G633" s="85" t="s">
        <v>2</v>
      </c>
      <c r="H633" s="85" t="s">
        <v>5390</v>
      </c>
      <c r="I633" s="85">
        <v>2016</v>
      </c>
      <c r="L633" s="90" t="s">
        <v>5</v>
      </c>
      <c r="M633" s="90"/>
      <c r="N633" s="93" t="s">
        <v>3679</v>
      </c>
      <c r="O633" s="92" t="s">
        <v>3830</v>
      </c>
      <c r="P633" s="92" t="s">
        <v>3837</v>
      </c>
      <c r="Q633" s="93"/>
      <c r="R633" s="159" t="s">
        <v>4053</v>
      </c>
      <c r="S633" s="70"/>
      <c r="T633" s="93" t="s">
        <v>741</v>
      </c>
      <c r="U633" s="85" t="s">
        <v>1684</v>
      </c>
      <c r="V633" s="81" t="s">
        <v>800</v>
      </c>
      <c r="W633" s="81" t="s">
        <v>801</v>
      </c>
      <c r="X633" s="89" t="s">
        <v>1702</v>
      </c>
      <c r="Y633" s="90" t="s">
        <v>778</v>
      </c>
      <c r="Z633" s="90" t="s">
        <v>186</v>
      </c>
      <c r="AA633" s="85" t="s">
        <v>19</v>
      </c>
      <c r="AB633" s="93" t="s">
        <v>14</v>
      </c>
      <c r="AC633" s="90">
        <v>200</v>
      </c>
      <c r="AI633" s="146"/>
      <c r="AK633" s="54">
        <f t="shared" si="34"/>
        <v>0</v>
      </c>
      <c r="AL633" s="54"/>
      <c r="AM633" s="54"/>
      <c r="AN633" s="54"/>
      <c r="AO633" s="91" t="s">
        <v>200</v>
      </c>
    </row>
    <row r="634" spans="1:41">
      <c r="A634" s="85">
        <v>633</v>
      </c>
      <c r="C634" s="85" t="s">
        <v>1777</v>
      </c>
      <c r="D634" s="90" t="s">
        <v>625</v>
      </c>
      <c r="E634" s="85" t="s">
        <v>2554</v>
      </c>
      <c r="F634" s="85" t="s">
        <v>2794</v>
      </c>
      <c r="G634" s="85" t="s">
        <v>2</v>
      </c>
      <c r="H634" s="85" t="s">
        <v>5390</v>
      </c>
      <c r="I634" s="85">
        <v>2016</v>
      </c>
      <c r="L634" s="90" t="s">
        <v>5</v>
      </c>
      <c r="M634" s="90"/>
      <c r="N634" s="93" t="s">
        <v>3679</v>
      </c>
      <c r="O634" s="92" t="s">
        <v>3830</v>
      </c>
      <c r="P634" s="92" t="s">
        <v>3837</v>
      </c>
      <c r="Q634" s="93"/>
      <c r="R634" s="159" t="s">
        <v>4053</v>
      </c>
      <c r="S634" s="70"/>
      <c r="T634" s="93" t="s">
        <v>741</v>
      </c>
      <c r="U634" s="85" t="s">
        <v>1684</v>
      </c>
      <c r="V634" s="81" t="s">
        <v>800</v>
      </c>
      <c r="W634" s="81" t="s">
        <v>801</v>
      </c>
      <c r="X634" s="89" t="s">
        <v>1702</v>
      </c>
      <c r="Y634" s="90" t="s">
        <v>778</v>
      </c>
      <c r="Z634" s="90" t="s">
        <v>186</v>
      </c>
      <c r="AA634" s="85" t="s">
        <v>19</v>
      </c>
      <c r="AB634" s="93" t="s">
        <v>14</v>
      </c>
      <c r="AC634" s="90">
        <v>200</v>
      </c>
      <c r="AH634" s="145">
        <v>1</v>
      </c>
      <c r="AI634" s="146" t="s">
        <v>1991</v>
      </c>
      <c r="AK634" s="54">
        <f t="shared" si="34"/>
        <v>0</v>
      </c>
      <c r="AL634" s="54"/>
      <c r="AM634" s="54"/>
      <c r="AN634" s="54"/>
      <c r="AO634" s="91" t="s">
        <v>200</v>
      </c>
    </row>
    <row r="635" spans="1:41">
      <c r="A635" s="85">
        <v>634</v>
      </c>
      <c r="C635" s="85" t="s">
        <v>1777</v>
      </c>
      <c r="D635" s="90" t="s">
        <v>626</v>
      </c>
      <c r="E635" s="85" t="s">
        <v>2554</v>
      </c>
      <c r="F635" s="85" t="s">
        <v>2795</v>
      </c>
      <c r="G635" s="85" t="s">
        <v>2</v>
      </c>
      <c r="H635" s="85" t="s">
        <v>5390</v>
      </c>
      <c r="I635" s="85">
        <v>2016</v>
      </c>
      <c r="L635" s="90" t="s">
        <v>5</v>
      </c>
      <c r="M635" s="90"/>
      <c r="N635" s="93" t="s">
        <v>3679</v>
      </c>
      <c r="O635" s="92" t="s">
        <v>3830</v>
      </c>
      <c r="P635" s="92" t="s">
        <v>3837</v>
      </c>
      <c r="Q635" s="93"/>
      <c r="R635" s="159" t="s">
        <v>4053</v>
      </c>
      <c r="S635" s="70"/>
      <c r="T635" s="93" t="s">
        <v>741</v>
      </c>
      <c r="U635" s="85" t="s">
        <v>1684</v>
      </c>
      <c r="V635" s="81" t="s">
        <v>800</v>
      </c>
      <c r="W635" s="81" t="s">
        <v>801</v>
      </c>
      <c r="X635" s="89" t="s">
        <v>1702</v>
      </c>
      <c r="Y635" s="90" t="s">
        <v>778</v>
      </c>
      <c r="Z635" s="90" t="s">
        <v>186</v>
      </c>
      <c r="AA635" s="85" t="s">
        <v>19</v>
      </c>
      <c r="AB635" s="93" t="s">
        <v>14</v>
      </c>
      <c r="AC635" s="90">
        <v>200</v>
      </c>
      <c r="AI635" s="146"/>
      <c r="AK635" s="54">
        <f t="shared" si="34"/>
        <v>0</v>
      </c>
      <c r="AL635" s="54"/>
      <c r="AM635" s="54"/>
      <c r="AN635" s="54"/>
      <c r="AO635" s="91" t="s">
        <v>200</v>
      </c>
    </row>
    <row r="636" spans="1:41">
      <c r="A636" s="85">
        <v>635</v>
      </c>
      <c r="C636" s="85" t="s">
        <v>1777</v>
      </c>
      <c r="D636" s="90" t="s">
        <v>627</v>
      </c>
      <c r="E636" s="85" t="s">
        <v>2554</v>
      </c>
      <c r="F636" s="85" t="s">
        <v>2796</v>
      </c>
      <c r="G636" s="85" t="s">
        <v>2</v>
      </c>
      <c r="H636" s="85" t="s">
        <v>5390</v>
      </c>
      <c r="I636" s="85">
        <v>2016</v>
      </c>
      <c r="L636" s="90" t="s">
        <v>5</v>
      </c>
      <c r="M636" s="90"/>
      <c r="N636" s="93" t="s">
        <v>3679</v>
      </c>
      <c r="O636" s="92" t="s">
        <v>3830</v>
      </c>
      <c r="P636" s="92" t="s">
        <v>3837</v>
      </c>
      <c r="Q636" s="93"/>
      <c r="R636" s="159" t="s">
        <v>4053</v>
      </c>
      <c r="S636" s="70"/>
      <c r="T636" s="93" t="s">
        <v>741</v>
      </c>
      <c r="U636" s="85" t="s">
        <v>1684</v>
      </c>
      <c r="V636" s="81" t="s">
        <v>800</v>
      </c>
      <c r="W636" s="81" t="s">
        <v>801</v>
      </c>
      <c r="X636" s="89" t="s">
        <v>1702</v>
      </c>
      <c r="Y636" s="90" t="s">
        <v>778</v>
      </c>
      <c r="Z636" s="90" t="s">
        <v>186</v>
      </c>
      <c r="AA636" s="85" t="s">
        <v>19</v>
      </c>
      <c r="AB636" s="93" t="s">
        <v>14</v>
      </c>
      <c r="AC636" s="90">
        <v>200</v>
      </c>
      <c r="AH636" s="145">
        <v>1</v>
      </c>
      <c r="AI636" s="146" t="s">
        <v>1991</v>
      </c>
      <c r="AK636" s="54">
        <f t="shared" si="34"/>
        <v>0</v>
      </c>
      <c r="AL636" s="54"/>
      <c r="AM636" s="54"/>
      <c r="AN636" s="54"/>
      <c r="AO636" s="91" t="s">
        <v>200</v>
      </c>
    </row>
    <row r="637" spans="1:41">
      <c r="A637" s="85">
        <v>636</v>
      </c>
      <c r="C637" s="85" t="s">
        <v>1777</v>
      </c>
      <c r="D637" s="90" t="s">
        <v>628</v>
      </c>
      <c r="E637" s="85" t="s">
        <v>2554</v>
      </c>
      <c r="F637" s="85" t="s">
        <v>2797</v>
      </c>
      <c r="G637" s="85" t="s">
        <v>2</v>
      </c>
      <c r="H637" s="85" t="s">
        <v>5390</v>
      </c>
      <c r="I637" s="85">
        <v>2016</v>
      </c>
      <c r="L637" s="90" t="s">
        <v>5</v>
      </c>
      <c r="M637" s="90"/>
      <c r="N637" s="93" t="s">
        <v>3679</v>
      </c>
      <c r="O637" s="92" t="s">
        <v>3830</v>
      </c>
      <c r="P637" s="92" t="s">
        <v>3837</v>
      </c>
      <c r="Q637" s="93"/>
      <c r="R637" s="159" t="s">
        <v>4053</v>
      </c>
      <c r="S637" s="70"/>
      <c r="T637" s="93" t="s">
        <v>741</v>
      </c>
      <c r="U637" s="85" t="s">
        <v>1684</v>
      </c>
      <c r="V637" s="81" t="s">
        <v>800</v>
      </c>
      <c r="W637" s="81" t="s">
        <v>801</v>
      </c>
      <c r="X637" s="89" t="s">
        <v>1702</v>
      </c>
      <c r="Y637" s="90" t="s">
        <v>778</v>
      </c>
      <c r="Z637" s="90" t="s">
        <v>186</v>
      </c>
      <c r="AA637" s="85" t="s">
        <v>19</v>
      </c>
      <c r="AB637" s="93" t="s">
        <v>14</v>
      </c>
      <c r="AC637" s="90">
        <v>200</v>
      </c>
      <c r="AI637" s="146"/>
      <c r="AK637" s="54">
        <f t="shared" si="34"/>
        <v>0</v>
      </c>
      <c r="AL637" s="54"/>
      <c r="AM637" s="54"/>
      <c r="AN637" s="54"/>
      <c r="AO637" s="91" t="s">
        <v>200</v>
      </c>
    </row>
    <row r="638" spans="1:41">
      <c r="A638" s="85">
        <v>637</v>
      </c>
      <c r="C638" s="85" t="s">
        <v>1777</v>
      </c>
      <c r="D638" s="90" t="s">
        <v>629</v>
      </c>
      <c r="E638" s="85" t="s">
        <v>2554</v>
      </c>
      <c r="F638" s="85" t="s">
        <v>2798</v>
      </c>
      <c r="G638" s="85" t="s">
        <v>2</v>
      </c>
      <c r="H638" s="85" t="s">
        <v>5390</v>
      </c>
      <c r="I638" s="85">
        <v>2016</v>
      </c>
      <c r="L638" s="90" t="s">
        <v>5</v>
      </c>
      <c r="M638" s="90"/>
      <c r="N638" s="93" t="s">
        <v>3679</v>
      </c>
      <c r="O638" s="92" t="s">
        <v>3830</v>
      </c>
      <c r="P638" s="92" t="s">
        <v>3837</v>
      </c>
      <c r="Q638" s="93"/>
      <c r="R638" s="159" t="s">
        <v>4053</v>
      </c>
      <c r="S638" s="70"/>
      <c r="T638" s="93" t="s">
        <v>741</v>
      </c>
      <c r="U638" s="85" t="s">
        <v>1684</v>
      </c>
      <c r="V638" s="81" t="s">
        <v>800</v>
      </c>
      <c r="W638" s="81" t="s">
        <v>801</v>
      </c>
      <c r="X638" s="89" t="s">
        <v>1702</v>
      </c>
      <c r="Y638" s="90" t="s">
        <v>778</v>
      </c>
      <c r="Z638" s="90" t="s">
        <v>186</v>
      </c>
      <c r="AA638" s="85" t="s">
        <v>19</v>
      </c>
      <c r="AB638" s="93" t="s">
        <v>14</v>
      </c>
      <c r="AC638" s="90">
        <v>200</v>
      </c>
      <c r="AH638" s="145">
        <v>1</v>
      </c>
      <c r="AI638" s="146" t="s">
        <v>1991</v>
      </c>
      <c r="AK638" s="54">
        <f t="shared" si="34"/>
        <v>0</v>
      </c>
      <c r="AL638" s="54"/>
      <c r="AM638" s="54"/>
      <c r="AN638" s="54"/>
      <c r="AO638" s="91" t="s">
        <v>200</v>
      </c>
    </row>
    <row r="639" spans="1:41">
      <c r="A639" s="85">
        <v>638</v>
      </c>
      <c r="C639" s="85" t="s">
        <v>1777</v>
      </c>
      <c r="D639" s="90" t="s">
        <v>630</v>
      </c>
      <c r="E639" s="85" t="s">
        <v>2554</v>
      </c>
      <c r="F639" s="85" t="s">
        <v>2799</v>
      </c>
      <c r="G639" s="85" t="s">
        <v>2</v>
      </c>
      <c r="H639" s="85" t="s">
        <v>5390</v>
      </c>
      <c r="I639" s="85">
        <v>2016</v>
      </c>
      <c r="L639" s="90" t="s">
        <v>5</v>
      </c>
      <c r="M639" s="90"/>
      <c r="N639" s="93" t="s">
        <v>3679</v>
      </c>
      <c r="O639" s="92" t="s">
        <v>3830</v>
      </c>
      <c r="P639" s="92" t="s">
        <v>3837</v>
      </c>
      <c r="Q639" s="93"/>
      <c r="R639" s="159" t="s">
        <v>4053</v>
      </c>
      <c r="S639" s="70"/>
      <c r="T639" s="93" t="s">
        <v>741</v>
      </c>
      <c r="U639" s="85" t="s">
        <v>1684</v>
      </c>
      <c r="V639" s="81" t="s">
        <v>800</v>
      </c>
      <c r="W639" s="81" t="s">
        <v>801</v>
      </c>
      <c r="X639" s="89" t="s">
        <v>1702</v>
      </c>
      <c r="Y639" s="90" t="s">
        <v>778</v>
      </c>
      <c r="Z639" s="90" t="s">
        <v>186</v>
      </c>
      <c r="AA639" s="85" t="s">
        <v>19</v>
      </c>
      <c r="AB639" s="93" t="s">
        <v>14</v>
      </c>
      <c r="AC639" s="90">
        <v>200</v>
      </c>
      <c r="AI639" s="146"/>
      <c r="AK639" s="54">
        <f t="shared" si="34"/>
        <v>0</v>
      </c>
      <c r="AL639" s="54"/>
      <c r="AM639" s="54"/>
      <c r="AN639" s="54"/>
      <c r="AO639" s="91" t="s">
        <v>200</v>
      </c>
    </row>
    <row r="640" spans="1:41">
      <c r="A640" s="85">
        <v>639</v>
      </c>
      <c r="C640" s="85" t="s">
        <v>1777</v>
      </c>
      <c r="D640" s="90" t="s">
        <v>631</v>
      </c>
      <c r="E640" s="85" t="s">
        <v>2555</v>
      </c>
      <c r="F640" s="85" t="s">
        <v>2800</v>
      </c>
      <c r="G640" s="85" t="s">
        <v>2</v>
      </c>
      <c r="H640" s="85" t="s">
        <v>5390</v>
      </c>
      <c r="I640" s="85">
        <v>2016</v>
      </c>
      <c r="L640" s="90" t="s">
        <v>5</v>
      </c>
      <c r="M640" s="90"/>
      <c r="N640" s="93" t="s">
        <v>3680</v>
      </c>
      <c r="O640" s="92" t="s">
        <v>3830</v>
      </c>
      <c r="P640" s="92" t="s">
        <v>3838</v>
      </c>
      <c r="Q640" s="93"/>
      <c r="R640" s="159" t="s">
        <v>4054</v>
      </c>
      <c r="S640" s="70"/>
      <c r="T640" s="93" t="s">
        <v>742</v>
      </c>
      <c r="U640" s="85" t="s">
        <v>1684</v>
      </c>
      <c r="V640" s="81" t="s">
        <v>802</v>
      </c>
      <c r="W640" s="81" t="s">
        <v>803</v>
      </c>
      <c r="X640" s="89" t="s">
        <v>1702</v>
      </c>
      <c r="Y640" s="90" t="s">
        <v>778</v>
      </c>
      <c r="Z640" s="90" t="s">
        <v>186</v>
      </c>
      <c r="AA640" s="85" t="s">
        <v>19</v>
      </c>
      <c r="AB640" s="93" t="s">
        <v>14</v>
      </c>
      <c r="AC640" s="90">
        <v>200</v>
      </c>
      <c r="AF640" s="145">
        <v>1</v>
      </c>
      <c r="AH640" s="145">
        <v>1</v>
      </c>
      <c r="AI640" s="146" t="s">
        <v>1991</v>
      </c>
      <c r="AK640" s="54">
        <f t="shared" si="34"/>
        <v>0</v>
      </c>
      <c r="AL640" s="54"/>
      <c r="AM640" s="54"/>
      <c r="AN640" s="54"/>
      <c r="AO640" s="91" t="s">
        <v>200</v>
      </c>
    </row>
    <row r="641" spans="1:41">
      <c r="A641" s="85">
        <v>640</v>
      </c>
      <c r="C641" s="85" t="s">
        <v>1777</v>
      </c>
      <c r="D641" s="90" t="s">
        <v>632</v>
      </c>
      <c r="E641" s="85" t="s">
        <v>2555</v>
      </c>
      <c r="F641" s="85" t="s">
        <v>2801</v>
      </c>
      <c r="G641" s="85" t="s">
        <v>2</v>
      </c>
      <c r="H641" s="85" t="s">
        <v>5390</v>
      </c>
      <c r="I641" s="85">
        <v>2016</v>
      </c>
      <c r="L641" s="90" t="s">
        <v>5</v>
      </c>
      <c r="M641" s="90"/>
      <c r="N641" s="93" t="s">
        <v>3680</v>
      </c>
      <c r="O641" s="92" t="s">
        <v>3830</v>
      </c>
      <c r="P641" s="92" t="s">
        <v>3838</v>
      </c>
      <c r="Q641" s="93"/>
      <c r="R641" s="159" t="s">
        <v>4054</v>
      </c>
      <c r="S641" s="70"/>
      <c r="T641" s="93" t="s">
        <v>742</v>
      </c>
      <c r="U641" s="85" t="s">
        <v>1684</v>
      </c>
      <c r="V641" s="81" t="s">
        <v>802</v>
      </c>
      <c r="W641" s="81" t="s">
        <v>803</v>
      </c>
      <c r="X641" s="89" t="s">
        <v>1702</v>
      </c>
      <c r="Y641" s="90" t="s">
        <v>778</v>
      </c>
      <c r="Z641" s="90" t="s">
        <v>186</v>
      </c>
      <c r="AA641" s="85" t="s">
        <v>19</v>
      </c>
      <c r="AB641" s="93" t="s">
        <v>14</v>
      </c>
      <c r="AC641" s="90">
        <v>200</v>
      </c>
      <c r="AI641" s="146"/>
      <c r="AK641" s="54">
        <f t="shared" si="34"/>
        <v>0</v>
      </c>
      <c r="AL641" s="54"/>
      <c r="AM641" s="54"/>
      <c r="AN641" s="54"/>
      <c r="AO641" s="91" t="s">
        <v>200</v>
      </c>
    </row>
    <row r="642" spans="1:41">
      <c r="A642" s="85">
        <v>641</v>
      </c>
      <c r="C642" s="85" t="s">
        <v>1777</v>
      </c>
      <c r="D642" s="90" t="s">
        <v>633</v>
      </c>
      <c r="E642" s="85" t="s">
        <v>2555</v>
      </c>
      <c r="F642" s="85" t="s">
        <v>2802</v>
      </c>
      <c r="G642" s="85" t="s">
        <v>2</v>
      </c>
      <c r="H642" s="85" t="s">
        <v>5390</v>
      </c>
      <c r="I642" s="85">
        <v>2016</v>
      </c>
      <c r="L642" s="90" t="s">
        <v>5</v>
      </c>
      <c r="M642" s="90"/>
      <c r="N642" s="93" t="s">
        <v>3680</v>
      </c>
      <c r="O642" s="92" t="s">
        <v>3830</v>
      </c>
      <c r="P642" s="92" t="s">
        <v>3838</v>
      </c>
      <c r="Q642" s="93"/>
      <c r="R642" s="159" t="s">
        <v>4054</v>
      </c>
      <c r="S642" s="70"/>
      <c r="T642" s="93" t="s">
        <v>742</v>
      </c>
      <c r="U642" s="85" t="s">
        <v>1684</v>
      </c>
      <c r="V642" s="81" t="s">
        <v>802</v>
      </c>
      <c r="W642" s="81" t="s">
        <v>803</v>
      </c>
      <c r="X642" s="89" t="s">
        <v>1702</v>
      </c>
      <c r="Y642" s="90" t="s">
        <v>778</v>
      </c>
      <c r="Z642" s="90" t="s">
        <v>186</v>
      </c>
      <c r="AA642" s="85" t="s">
        <v>19</v>
      </c>
      <c r="AB642" s="93" t="s">
        <v>14</v>
      </c>
      <c r="AC642" s="90">
        <v>200</v>
      </c>
      <c r="AI642" s="146"/>
      <c r="AK642" s="54">
        <f t="shared" si="34"/>
        <v>0</v>
      </c>
      <c r="AL642" s="54"/>
      <c r="AM642" s="54"/>
      <c r="AN642" s="54"/>
      <c r="AO642" s="91" t="s">
        <v>200</v>
      </c>
    </row>
    <row r="643" spans="1:41">
      <c r="A643" s="85">
        <v>642</v>
      </c>
      <c r="C643" s="85" t="s">
        <v>1777</v>
      </c>
      <c r="D643" s="90" t="s">
        <v>634</v>
      </c>
      <c r="E643" s="85" t="s">
        <v>2555</v>
      </c>
      <c r="F643" s="85" t="s">
        <v>2803</v>
      </c>
      <c r="G643" s="85" t="s">
        <v>2</v>
      </c>
      <c r="H643" s="85" t="s">
        <v>5390</v>
      </c>
      <c r="I643" s="85">
        <v>2016</v>
      </c>
      <c r="L643" s="90" t="s">
        <v>5</v>
      </c>
      <c r="M643" s="90"/>
      <c r="N643" s="93" t="s">
        <v>3680</v>
      </c>
      <c r="O643" s="92" t="s">
        <v>3830</v>
      </c>
      <c r="P643" s="92" t="s">
        <v>3838</v>
      </c>
      <c r="Q643" s="93"/>
      <c r="R643" s="159" t="s">
        <v>4054</v>
      </c>
      <c r="S643" s="70"/>
      <c r="T643" s="93" t="s">
        <v>742</v>
      </c>
      <c r="U643" s="85" t="s">
        <v>1684</v>
      </c>
      <c r="V643" s="81" t="s">
        <v>802</v>
      </c>
      <c r="W643" s="81" t="s">
        <v>803</v>
      </c>
      <c r="X643" s="89" t="s">
        <v>1702</v>
      </c>
      <c r="Y643" s="90" t="s">
        <v>778</v>
      </c>
      <c r="Z643" s="90" t="s">
        <v>186</v>
      </c>
      <c r="AA643" s="85" t="s">
        <v>19</v>
      </c>
      <c r="AB643" s="93" t="s">
        <v>14</v>
      </c>
      <c r="AC643" s="90">
        <v>200</v>
      </c>
      <c r="AH643" s="145">
        <v>1</v>
      </c>
      <c r="AI643" s="146" t="s">
        <v>1991</v>
      </c>
      <c r="AK643" s="54">
        <f t="shared" si="34"/>
        <v>0</v>
      </c>
      <c r="AL643" s="54"/>
      <c r="AM643" s="54"/>
      <c r="AN643" s="54"/>
      <c r="AO643" s="91" t="s">
        <v>200</v>
      </c>
    </row>
    <row r="644" spans="1:41">
      <c r="A644" s="85">
        <v>643</v>
      </c>
      <c r="C644" s="85" t="s">
        <v>1777</v>
      </c>
      <c r="D644" s="90" t="s">
        <v>635</v>
      </c>
      <c r="E644" s="85" t="s">
        <v>2555</v>
      </c>
      <c r="F644" s="85" t="s">
        <v>2804</v>
      </c>
      <c r="G644" s="85" t="s">
        <v>2</v>
      </c>
      <c r="H644" s="85" t="s">
        <v>5390</v>
      </c>
      <c r="I644" s="85">
        <v>2016</v>
      </c>
      <c r="L644" s="90" t="s">
        <v>5</v>
      </c>
      <c r="M644" s="90"/>
      <c r="N644" s="93" t="s">
        <v>3680</v>
      </c>
      <c r="O644" s="92" t="s">
        <v>3830</v>
      </c>
      <c r="P644" s="92" t="s">
        <v>3838</v>
      </c>
      <c r="Q644" s="93"/>
      <c r="R644" s="159" t="s">
        <v>4054</v>
      </c>
      <c r="S644" s="70"/>
      <c r="T644" s="93" t="s">
        <v>742</v>
      </c>
      <c r="U644" s="85" t="s">
        <v>1684</v>
      </c>
      <c r="V644" s="81" t="s">
        <v>802</v>
      </c>
      <c r="W644" s="81" t="s">
        <v>803</v>
      </c>
      <c r="X644" s="89" t="s">
        <v>1702</v>
      </c>
      <c r="Y644" s="90" t="s">
        <v>778</v>
      </c>
      <c r="Z644" s="90" t="s">
        <v>186</v>
      </c>
      <c r="AA644" s="85" t="s">
        <v>19</v>
      </c>
      <c r="AB644" s="93" t="s">
        <v>14</v>
      </c>
      <c r="AC644" s="90">
        <v>200</v>
      </c>
      <c r="AI644" s="146"/>
      <c r="AK644" s="54">
        <f t="shared" si="34"/>
        <v>0</v>
      </c>
      <c r="AL644" s="54"/>
      <c r="AM644" s="54"/>
      <c r="AN644" s="54"/>
      <c r="AO644" s="91" t="s">
        <v>200</v>
      </c>
    </row>
    <row r="645" spans="1:41">
      <c r="A645" s="85">
        <v>644</v>
      </c>
      <c r="C645" s="85" t="s">
        <v>1777</v>
      </c>
      <c r="D645" s="90" t="s">
        <v>636</v>
      </c>
      <c r="E645" s="85" t="s">
        <v>2555</v>
      </c>
      <c r="F645" s="85" t="s">
        <v>2805</v>
      </c>
      <c r="G645" s="85" t="s">
        <v>2</v>
      </c>
      <c r="H645" s="85" t="s">
        <v>5390</v>
      </c>
      <c r="I645" s="85">
        <v>2016</v>
      </c>
      <c r="L645" s="90" t="s">
        <v>5</v>
      </c>
      <c r="M645" s="90"/>
      <c r="N645" s="93" t="s">
        <v>3680</v>
      </c>
      <c r="O645" s="92" t="s">
        <v>3830</v>
      </c>
      <c r="P645" s="92" t="s">
        <v>3838</v>
      </c>
      <c r="Q645" s="93"/>
      <c r="R645" s="159" t="s">
        <v>4054</v>
      </c>
      <c r="S645" s="70"/>
      <c r="T645" s="93" t="s">
        <v>742</v>
      </c>
      <c r="U645" s="85" t="s">
        <v>1684</v>
      </c>
      <c r="V645" s="81" t="s">
        <v>802</v>
      </c>
      <c r="W645" s="81" t="s">
        <v>803</v>
      </c>
      <c r="X645" s="89" t="s">
        <v>1702</v>
      </c>
      <c r="Y645" s="90" t="s">
        <v>778</v>
      </c>
      <c r="Z645" s="90" t="s">
        <v>186</v>
      </c>
      <c r="AA645" s="85" t="s">
        <v>19</v>
      </c>
      <c r="AB645" s="93" t="s">
        <v>14</v>
      </c>
      <c r="AC645" s="90">
        <v>200</v>
      </c>
      <c r="AI645" s="146"/>
      <c r="AK645" s="54">
        <f t="shared" si="34"/>
        <v>0</v>
      </c>
      <c r="AL645" s="54"/>
      <c r="AM645" s="54"/>
      <c r="AN645" s="54"/>
      <c r="AO645" s="91" t="s">
        <v>200</v>
      </c>
    </row>
    <row r="646" spans="1:41">
      <c r="A646" s="85">
        <v>645</v>
      </c>
      <c r="C646" s="85" t="s">
        <v>1777</v>
      </c>
      <c r="D646" s="90" t="s">
        <v>637</v>
      </c>
      <c r="E646" s="85" t="s">
        <v>2555</v>
      </c>
      <c r="F646" s="85" t="s">
        <v>2806</v>
      </c>
      <c r="G646" s="85" t="s">
        <v>2</v>
      </c>
      <c r="H646" s="85" t="s">
        <v>5390</v>
      </c>
      <c r="I646" s="85">
        <v>2016</v>
      </c>
      <c r="L646" s="90" t="s">
        <v>5</v>
      </c>
      <c r="M646" s="90"/>
      <c r="N646" s="93" t="s">
        <v>3680</v>
      </c>
      <c r="O646" s="92" t="s">
        <v>3830</v>
      </c>
      <c r="P646" s="92" t="s">
        <v>3838</v>
      </c>
      <c r="Q646" s="93"/>
      <c r="R646" s="159" t="s">
        <v>4054</v>
      </c>
      <c r="S646" s="70"/>
      <c r="T646" s="93" t="s">
        <v>742</v>
      </c>
      <c r="U646" s="85" t="s">
        <v>1684</v>
      </c>
      <c r="V646" s="81" t="s">
        <v>802</v>
      </c>
      <c r="W646" s="81" t="s">
        <v>803</v>
      </c>
      <c r="X646" s="89" t="s">
        <v>1702</v>
      </c>
      <c r="Y646" s="90" t="s">
        <v>778</v>
      </c>
      <c r="Z646" s="90" t="s">
        <v>186</v>
      </c>
      <c r="AA646" s="85" t="s">
        <v>19</v>
      </c>
      <c r="AB646" s="93" t="s">
        <v>14</v>
      </c>
      <c r="AC646" s="90">
        <v>200</v>
      </c>
      <c r="AH646" s="145">
        <v>1</v>
      </c>
      <c r="AI646" s="146" t="s">
        <v>1991</v>
      </c>
      <c r="AK646" s="54">
        <f t="shared" si="34"/>
        <v>0</v>
      </c>
      <c r="AL646" s="54"/>
      <c r="AM646" s="54"/>
      <c r="AN646" s="54"/>
      <c r="AO646" s="91" t="s">
        <v>200</v>
      </c>
    </row>
    <row r="647" spans="1:41">
      <c r="A647" s="85">
        <v>646</v>
      </c>
      <c r="C647" s="85" t="s">
        <v>1777</v>
      </c>
      <c r="D647" s="90" t="s">
        <v>638</v>
      </c>
      <c r="E647" s="85" t="s">
        <v>2555</v>
      </c>
      <c r="F647" s="85" t="s">
        <v>2807</v>
      </c>
      <c r="G647" s="85" t="s">
        <v>2</v>
      </c>
      <c r="H647" s="85" t="s">
        <v>5390</v>
      </c>
      <c r="I647" s="85">
        <v>2016</v>
      </c>
      <c r="L647" s="90" t="s">
        <v>5</v>
      </c>
      <c r="M647" s="90"/>
      <c r="N647" s="93" t="s">
        <v>3680</v>
      </c>
      <c r="O647" s="92" t="s">
        <v>3830</v>
      </c>
      <c r="P647" s="92" t="s">
        <v>3838</v>
      </c>
      <c r="Q647" s="93"/>
      <c r="R647" s="159" t="s">
        <v>4054</v>
      </c>
      <c r="S647" s="70"/>
      <c r="T647" s="93" t="s">
        <v>742</v>
      </c>
      <c r="U647" s="85" t="s">
        <v>1684</v>
      </c>
      <c r="V647" s="81" t="s">
        <v>802</v>
      </c>
      <c r="W647" s="81" t="s">
        <v>803</v>
      </c>
      <c r="X647" s="89" t="s">
        <v>1702</v>
      </c>
      <c r="Y647" s="90" t="s">
        <v>778</v>
      </c>
      <c r="Z647" s="90" t="s">
        <v>186</v>
      </c>
      <c r="AA647" s="85" t="s">
        <v>19</v>
      </c>
      <c r="AB647" s="93" t="s">
        <v>14</v>
      </c>
      <c r="AC647" s="90">
        <v>200</v>
      </c>
      <c r="AI647" s="146"/>
      <c r="AK647" s="54">
        <f t="shared" si="34"/>
        <v>0</v>
      </c>
      <c r="AL647" s="54"/>
      <c r="AM647" s="54"/>
      <c r="AN647" s="54"/>
      <c r="AO647" s="91" t="s">
        <v>200</v>
      </c>
    </row>
    <row r="648" spans="1:41">
      <c r="A648" s="85">
        <v>647</v>
      </c>
      <c r="C648" s="85" t="s">
        <v>1777</v>
      </c>
      <c r="D648" s="90" t="s">
        <v>639</v>
      </c>
      <c r="E648" s="85" t="s">
        <v>2555</v>
      </c>
      <c r="F648" s="85" t="s">
        <v>2808</v>
      </c>
      <c r="G648" s="85" t="s">
        <v>2</v>
      </c>
      <c r="H648" s="85" t="s">
        <v>5390</v>
      </c>
      <c r="I648" s="85">
        <v>2016</v>
      </c>
      <c r="L648" s="90" t="s">
        <v>5</v>
      </c>
      <c r="M648" s="90"/>
      <c r="N648" s="93" t="s">
        <v>3680</v>
      </c>
      <c r="O648" s="92" t="s">
        <v>3830</v>
      </c>
      <c r="P648" s="92" t="s">
        <v>3838</v>
      </c>
      <c r="Q648" s="93"/>
      <c r="R648" s="159" t="s">
        <v>4054</v>
      </c>
      <c r="S648" s="70"/>
      <c r="T648" s="93" t="s">
        <v>742</v>
      </c>
      <c r="U648" s="85" t="s">
        <v>1684</v>
      </c>
      <c r="V648" s="81" t="s">
        <v>802</v>
      </c>
      <c r="W648" s="81" t="s">
        <v>803</v>
      </c>
      <c r="X648" s="89" t="s">
        <v>1702</v>
      </c>
      <c r="Y648" s="90" t="s">
        <v>778</v>
      </c>
      <c r="Z648" s="90" t="s">
        <v>186</v>
      </c>
      <c r="AA648" s="85" t="s">
        <v>19</v>
      </c>
      <c r="AB648" s="93" t="s">
        <v>14</v>
      </c>
      <c r="AC648" s="90">
        <v>200</v>
      </c>
      <c r="AI648" s="146"/>
      <c r="AK648" s="54">
        <f t="shared" si="34"/>
        <v>0</v>
      </c>
      <c r="AL648" s="54"/>
      <c r="AM648" s="54"/>
      <c r="AN648" s="54"/>
      <c r="AO648" s="91" t="s">
        <v>200</v>
      </c>
    </row>
    <row r="649" spans="1:41">
      <c r="A649" s="85">
        <v>648</v>
      </c>
      <c r="C649" s="85" t="s">
        <v>1777</v>
      </c>
      <c r="D649" s="90" t="s">
        <v>640</v>
      </c>
      <c r="E649" s="85" t="s">
        <v>2555</v>
      </c>
      <c r="F649" s="85" t="s">
        <v>2809</v>
      </c>
      <c r="G649" s="85" t="s">
        <v>2</v>
      </c>
      <c r="H649" s="85" t="s">
        <v>5390</v>
      </c>
      <c r="I649" s="85">
        <v>2016</v>
      </c>
      <c r="L649" s="90" t="s">
        <v>5</v>
      </c>
      <c r="M649" s="90"/>
      <c r="N649" s="93" t="s">
        <v>3680</v>
      </c>
      <c r="O649" s="92" t="s">
        <v>3830</v>
      </c>
      <c r="P649" s="92" t="s">
        <v>3838</v>
      </c>
      <c r="Q649" s="93"/>
      <c r="R649" s="159" t="s">
        <v>4054</v>
      </c>
      <c r="S649" s="70"/>
      <c r="T649" s="93" t="s">
        <v>742</v>
      </c>
      <c r="U649" s="85" t="s">
        <v>1684</v>
      </c>
      <c r="V649" s="81" t="s">
        <v>802</v>
      </c>
      <c r="W649" s="81" t="s">
        <v>803</v>
      </c>
      <c r="X649" s="89" t="s">
        <v>1702</v>
      </c>
      <c r="Y649" s="90" t="s">
        <v>778</v>
      </c>
      <c r="Z649" s="90" t="s">
        <v>186</v>
      </c>
      <c r="AA649" s="85" t="s">
        <v>19</v>
      </c>
      <c r="AB649" s="93" t="s">
        <v>14</v>
      </c>
      <c r="AC649" s="90">
        <v>200</v>
      </c>
      <c r="AH649" s="145">
        <v>1</v>
      </c>
      <c r="AI649" s="146" t="s">
        <v>1991</v>
      </c>
      <c r="AK649" s="54">
        <f t="shared" si="34"/>
        <v>0</v>
      </c>
      <c r="AL649" s="54"/>
      <c r="AM649" s="54"/>
      <c r="AN649" s="54"/>
      <c r="AO649" s="91" t="s">
        <v>200</v>
      </c>
    </row>
    <row r="650" spans="1:41">
      <c r="A650" s="85">
        <v>649</v>
      </c>
      <c r="C650" s="85" t="s">
        <v>1777</v>
      </c>
      <c r="D650" s="90" t="s">
        <v>641</v>
      </c>
      <c r="E650" s="85" t="s">
        <v>2555</v>
      </c>
      <c r="F650" s="85" t="s">
        <v>2810</v>
      </c>
      <c r="G650" s="85" t="s">
        <v>2</v>
      </c>
      <c r="H650" s="85" t="s">
        <v>5390</v>
      </c>
      <c r="I650" s="85">
        <v>2016</v>
      </c>
      <c r="L650" s="90" t="s">
        <v>5</v>
      </c>
      <c r="M650" s="90"/>
      <c r="N650" s="93" t="s">
        <v>3680</v>
      </c>
      <c r="O650" s="92" t="s">
        <v>3830</v>
      </c>
      <c r="P650" s="92" t="s">
        <v>3838</v>
      </c>
      <c r="Q650" s="93"/>
      <c r="R650" s="159" t="s">
        <v>4054</v>
      </c>
      <c r="S650" s="70"/>
      <c r="T650" s="93" t="s">
        <v>742</v>
      </c>
      <c r="U650" s="85" t="s">
        <v>1684</v>
      </c>
      <c r="V650" s="81" t="s">
        <v>802</v>
      </c>
      <c r="W650" s="81" t="s">
        <v>803</v>
      </c>
      <c r="X650" s="89" t="s">
        <v>1702</v>
      </c>
      <c r="Y650" s="90" t="s">
        <v>778</v>
      </c>
      <c r="Z650" s="90" t="s">
        <v>186</v>
      </c>
      <c r="AA650" s="85" t="s">
        <v>19</v>
      </c>
      <c r="AB650" s="93" t="s">
        <v>14</v>
      </c>
      <c r="AC650" s="90">
        <v>200</v>
      </c>
      <c r="AI650" s="146"/>
      <c r="AK650" s="54">
        <f t="shared" si="34"/>
        <v>0</v>
      </c>
      <c r="AL650" s="54"/>
      <c r="AM650" s="54"/>
      <c r="AN650" s="54"/>
      <c r="AO650" s="91" t="s">
        <v>200</v>
      </c>
    </row>
    <row r="651" spans="1:41">
      <c r="A651" s="85">
        <v>650</v>
      </c>
      <c r="C651" s="85" t="s">
        <v>1777</v>
      </c>
      <c r="D651" s="90" t="s">
        <v>642</v>
      </c>
      <c r="E651" s="85" t="s">
        <v>2555</v>
      </c>
      <c r="F651" s="85" t="s">
        <v>2811</v>
      </c>
      <c r="G651" s="85" t="s">
        <v>2</v>
      </c>
      <c r="H651" s="85" t="s">
        <v>5390</v>
      </c>
      <c r="I651" s="85">
        <v>2016</v>
      </c>
      <c r="L651" s="90" t="s">
        <v>5</v>
      </c>
      <c r="M651" s="90"/>
      <c r="N651" s="93" t="s">
        <v>3680</v>
      </c>
      <c r="O651" s="92" t="s">
        <v>3830</v>
      </c>
      <c r="P651" s="92" t="s">
        <v>3838</v>
      </c>
      <c r="Q651" s="93"/>
      <c r="R651" s="159" t="s">
        <v>4054</v>
      </c>
      <c r="S651" s="70"/>
      <c r="T651" s="93" t="s">
        <v>742</v>
      </c>
      <c r="U651" s="85" t="s">
        <v>1684</v>
      </c>
      <c r="V651" s="81" t="s">
        <v>802</v>
      </c>
      <c r="W651" s="81" t="s">
        <v>803</v>
      </c>
      <c r="X651" s="89" t="s">
        <v>1702</v>
      </c>
      <c r="Y651" s="90" t="s">
        <v>778</v>
      </c>
      <c r="Z651" s="90" t="s">
        <v>186</v>
      </c>
      <c r="AA651" s="85" t="s">
        <v>19</v>
      </c>
      <c r="AB651" s="93" t="s">
        <v>14</v>
      </c>
      <c r="AC651" s="90">
        <v>200</v>
      </c>
      <c r="AI651" s="146"/>
      <c r="AK651" s="54">
        <f t="shared" si="34"/>
        <v>0</v>
      </c>
      <c r="AL651" s="54"/>
      <c r="AM651" s="54"/>
      <c r="AN651" s="54"/>
      <c r="AO651" s="91" t="s">
        <v>200</v>
      </c>
    </row>
    <row r="652" spans="1:41">
      <c r="A652" s="85">
        <v>651</v>
      </c>
      <c r="C652" s="85" t="s">
        <v>1777</v>
      </c>
      <c r="D652" s="90" t="s">
        <v>643</v>
      </c>
      <c r="E652" s="85" t="s">
        <v>2555</v>
      </c>
      <c r="F652" s="85" t="s">
        <v>2812</v>
      </c>
      <c r="G652" s="85" t="s">
        <v>2</v>
      </c>
      <c r="H652" s="85" t="s">
        <v>5390</v>
      </c>
      <c r="I652" s="85">
        <v>2016</v>
      </c>
      <c r="L652" s="90" t="s">
        <v>5</v>
      </c>
      <c r="M652" s="90"/>
      <c r="N652" s="93" t="s">
        <v>3680</v>
      </c>
      <c r="O652" s="92" t="s">
        <v>3830</v>
      </c>
      <c r="P652" s="92" t="s">
        <v>3838</v>
      </c>
      <c r="Q652" s="93"/>
      <c r="R652" s="159" t="s">
        <v>4054</v>
      </c>
      <c r="S652" s="70"/>
      <c r="T652" s="93" t="s">
        <v>742</v>
      </c>
      <c r="U652" s="85" t="s">
        <v>1684</v>
      </c>
      <c r="V652" s="81" t="s">
        <v>802</v>
      </c>
      <c r="W652" s="81" t="s">
        <v>803</v>
      </c>
      <c r="X652" s="89" t="s">
        <v>1702</v>
      </c>
      <c r="Y652" s="90" t="s">
        <v>778</v>
      </c>
      <c r="Z652" s="90" t="s">
        <v>186</v>
      </c>
      <c r="AA652" s="85" t="s">
        <v>19</v>
      </c>
      <c r="AB652" s="93" t="s">
        <v>14</v>
      </c>
      <c r="AC652" s="90">
        <v>200</v>
      </c>
      <c r="AH652" s="145">
        <v>1</v>
      </c>
      <c r="AI652" s="146" t="s">
        <v>1991</v>
      </c>
      <c r="AK652" s="54">
        <f t="shared" si="34"/>
        <v>0</v>
      </c>
      <c r="AL652" s="54"/>
      <c r="AM652" s="54"/>
      <c r="AN652" s="54"/>
      <c r="AO652" s="91" t="s">
        <v>200</v>
      </c>
    </row>
    <row r="653" spans="1:41">
      <c r="A653" s="85">
        <v>652</v>
      </c>
      <c r="C653" s="85" t="s">
        <v>1777</v>
      </c>
      <c r="D653" s="90" t="s">
        <v>644</v>
      </c>
      <c r="E653" s="85" t="s">
        <v>2555</v>
      </c>
      <c r="F653" s="85" t="s">
        <v>2813</v>
      </c>
      <c r="G653" s="85" t="s">
        <v>2</v>
      </c>
      <c r="H653" s="85" t="s">
        <v>5390</v>
      </c>
      <c r="I653" s="85">
        <v>2016</v>
      </c>
      <c r="L653" s="90" t="s">
        <v>5</v>
      </c>
      <c r="M653" s="90"/>
      <c r="N653" s="93" t="s">
        <v>3680</v>
      </c>
      <c r="O653" s="92" t="s">
        <v>3830</v>
      </c>
      <c r="P653" s="92" t="s">
        <v>3838</v>
      </c>
      <c r="Q653" s="93"/>
      <c r="R653" s="159" t="s">
        <v>4054</v>
      </c>
      <c r="S653" s="70"/>
      <c r="T653" s="93" t="s">
        <v>742</v>
      </c>
      <c r="U653" s="85" t="s">
        <v>1684</v>
      </c>
      <c r="V653" s="81" t="s">
        <v>802</v>
      </c>
      <c r="W653" s="81" t="s">
        <v>803</v>
      </c>
      <c r="X653" s="89" t="s">
        <v>1702</v>
      </c>
      <c r="Y653" s="90" t="s">
        <v>778</v>
      </c>
      <c r="Z653" s="90" t="s">
        <v>186</v>
      </c>
      <c r="AA653" s="85" t="s">
        <v>19</v>
      </c>
      <c r="AB653" s="93" t="s">
        <v>14</v>
      </c>
      <c r="AC653" s="90">
        <v>200</v>
      </c>
      <c r="AI653" s="146"/>
      <c r="AK653" s="54">
        <f t="shared" si="34"/>
        <v>0</v>
      </c>
      <c r="AL653" s="54"/>
      <c r="AM653" s="54"/>
      <c r="AN653" s="54"/>
      <c r="AO653" s="91" t="s">
        <v>200</v>
      </c>
    </row>
    <row r="654" spans="1:41">
      <c r="A654" s="85">
        <v>653</v>
      </c>
      <c r="C654" s="85" t="s">
        <v>1777</v>
      </c>
      <c r="D654" s="90" t="s">
        <v>645</v>
      </c>
      <c r="E654" s="85" t="s">
        <v>2555</v>
      </c>
      <c r="F654" s="85" t="s">
        <v>2814</v>
      </c>
      <c r="G654" s="85" t="s">
        <v>2</v>
      </c>
      <c r="H654" s="85" t="s">
        <v>5390</v>
      </c>
      <c r="I654" s="85">
        <v>2016</v>
      </c>
      <c r="L654" s="90" t="s">
        <v>5</v>
      </c>
      <c r="M654" s="90"/>
      <c r="N654" s="93" t="s">
        <v>3680</v>
      </c>
      <c r="O654" s="92" t="s">
        <v>3830</v>
      </c>
      <c r="P654" s="92" t="s">
        <v>3838</v>
      </c>
      <c r="Q654" s="93"/>
      <c r="R654" s="159" t="s">
        <v>4054</v>
      </c>
      <c r="S654" s="70"/>
      <c r="T654" s="93" t="s">
        <v>742</v>
      </c>
      <c r="U654" s="85" t="s">
        <v>1684</v>
      </c>
      <c r="V654" s="81" t="s">
        <v>802</v>
      </c>
      <c r="W654" s="81" t="s">
        <v>803</v>
      </c>
      <c r="X654" s="89" t="s">
        <v>1702</v>
      </c>
      <c r="Y654" s="90" t="s">
        <v>778</v>
      </c>
      <c r="Z654" s="90" t="s">
        <v>186</v>
      </c>
      <c r="AA654" s="85" t="s">
        <v>19</v>
      </c>
      <c r="AB654" s="93" t="s">
        <v>14</v>
      </c>
      <c r="AC654" s="90">
        <v>200</v>
      </c>
      <c r="AH654" s="145">
        <v>1</v>
      </c>
      <c r="AI654" s="146" t="s">
        <v>1991</v>
      </c>
      <c r="AK654" s="54">
        <f>SUM(AL654:AN654)</f>
        <v>0</v>
      </c>
      <c r="AL654" s="54"/>
      <c r="AM654" s="54"/>
      <c r="AN654" s="54"/>
      <c r="AO654" s="91" t="s">
        <v>200</v>
      </c>
    </row>
    <row r="655" spans="1:41" s="64" customFormat="1">
      <c r="A655" s="64">
        <v>654</v>
      </c>
      <c r="B655" s="69"/>
      <c r="C655" s="64" t="s">
        <v>1849</v>
      </c>
      <c r="D655" s="101" t="s">
        <v>455</v>
      </c>
      <c r="E655" s="64" t="s">
        <v>2556</v>
      </c>
      <c r="F655" s="64" t="s">
        <v>2815</v>
      </c>
      <c r="G655" s="64" t="s">
        <v>2</v>
      </c>
      <c r="H655" s="64" t="s">
        <v>5390</v>
      </c>
      <c r="I655" s="64">
        <v>2016</v>
      </c>
      <c r="L655" s="101" t="s">
        <v>5</v>
      </c>
      <c r="M655" s="170"/>
      <c r="N655" s="92" t="s">
        <v>3681</v>
      </c>
      <c r="O655" s="92" t="s">
        <v>3830</v>
      </c>
      <c r="P655" s="92" t="s">
        <v>3838</v>
      </c>
      <c r="Q655" s="92"/>
      <c r="R655" s="159" t="s">
        <v>3900</v>
      </c>
      <c r="S655" s="70"/>
      <c r="T655" s="92" t="s">
        <v>689</v>
      </c>
      <c r="U655" s="102" t="s">
        <v>1684</v>
      </c>
      <c r="V655" s="103" t="s">
        <v>1430</v>
      </c>
      <c r="W655" s="103" t="s">
        <v>1033</v>
      </c>
      <c r="X655" s="101" t="s">
        <v>1702</v>
      </c>
      <c r="Y655" s="15" t="s">
        <v>765</v>
      </c>
      <c r="Z655" s="15" t="s">
        <v>219</v>
      </c>
      <c r="AA655" s="64" t="s">
        <v>19</v>
      </c>
      <c r="AB655" s="15" t="s">
        <v>14</v>
      </c>
      <c r="AC655" s="15">
        <v>300</v>
      </c>
      <c r="AD655" s="151"/>
      <c r="AE655" s="173"/>
      <c r="AF655" s="151">
        <v>1</v>
      </c>
      <c r="AG655" s="151"/>
      <c r="AH655" s="151">
        <v>1</v>
      </c>
      <c r="AI655" s="152" t="s">
        <v>1681</v>
      </c>
      <c r="AJ655" s="173"/>
      <c r="AK655" s="105">
        <f t="shared" ref="AK655:AK666" si="35">SUM(AL655:AN655)</f>
        <v>44000000</v>
      </c>
      <c r="AL655" s="105"/>
      <c r="AM655" s="105"/>
      <c r="AN655" s="105">
        <v>44000000</v>
      </c>
      <c r="AO655" s="77" t="s">
        <v>200</v>
      </c>
    </row>
    <row r="656" spans="1:41" s="64" customFormat="1">
      <c r="A656" s="64">
        <v>655</v>
      </c>
      <c r="B656" s="69"/>
      <c r="C656" s="64" t="s">
        <v>1849</v>
      </c>
      <c r="D656" s="101" t="s">
        <v>30</v>
      </c>
      <c r="E656" s="64" t="s">
        <v>2556</v>
      </c>
      <c r="F656" s="64" t="s">
        <v>2816</v>
      </c>
      <c r="G656" s="64" t="s">
        <v>2</v>
      </c>
      <c r="H656" s="64" t="s">
        <v>5390</v>
      </c>
      <c r="I656" s="64">
        <v>2016</v>
      </c>
      <c r="L656" s="101" t="s">
        <v>5</v>
      </c>
      <c r="M656" s="170"/>
      <c r="N656" s="92" t="s">
        <v>3681</v>
      </c>
      <c r="O656" s="92" t="s">
        <v>3830</v>
      </c>
      <c r="P656" s="92" t="s">
        <v>3838</v>
      </c>
      <c r="Q656" s="92"/>
      <c r="R656" s="159" t="s">
        <v>3900</v>
      </c>
      <c r="S656" s="70"/>
      <c r="T656" s="92" t="s">
        <v>689</v>
      </c>
      <c r="U656" s="102" t="s">
        <v>1684</v>
      </c>
      <c r="V656" s="103" t="s">
        <v>1431</v>
      </c>
      <c r="W656" s="103" t="s">
        <v>1034</v>
      </c>
      <c r="X656" s="101" t="s">
        <v>1702</v>
      </c>
      <c r="Y656" s="15" t="s">
        <v>765</v>
      </c>
      <c r="Z656" s="15" t="s">
        <v>219</v>
      </c>
      <c r="AA656" s="64" t="s">
        <v>19</v>
      </c>
      <c r="AB656" s="15" t="s">
        <v>14</v>
      </c>
      <c r="AC656" s="15">
        <v>300</v>
      </c>
      <c r="AD656" s="151"/>
      <c r="AE656" s="173"/>
      <c r="AF656" s="151"/>
      <c r="AG656" s="151"/>
      <c r="AH656" s="151"/>
      <c r="AI656" s="152"/>
      <c r="AJ656" s="173"/>
      <c r="AK656" s="105">
        <f t="shared" si="35"/>
        <v>0</v>
      </c>
      <c r="AL656" s="105"/>
      <c r="AM656" s="105"/>
      <c r="AN656" s="105"/>
      <c r="AO656" s="77" t="s">
        <v>200</v>
      </c>
    </row>
    <row r="657" spans="1:41" s="64" customFormat="1">
      <c r="A657" s="64">
        <v>656</v>
      </c>
      <c r="B657" s="69"/>
      <c r="C657" s="64" t="s">
        <v>1849</v>
      </c>
      <c r="D657" s="101" t="s">
        <v>31</v>
      </c>
      <c r="E657" s="64" t="s">
        <v>2556</v>
      </c>
      <c r="F657" s="64" t="s">
        <v>2817</v>
      </c>
      <c r="G657" s="64" t="s">
        <v>2</v>
      </c>
      <c r="H657" s="64" t="s">
        <v>5390</v>
      </c>
      <c r="I657" s="64">
        <v>2016</v>
      </c>
      <c r="L657" s="101" t="s">
        <v>5</v>
      </c>
      <c r="M657" s="170"/>
      <c r="N657" s="92" t="s">
        <v>3681</v>
      </c>
      <c r="O657" s="92" t="s">
        <v>3830</v>
      </c>
      <c r="P657" s="92" t="s">
        <v>3838</v>
      </c>
      <c r="Q657" s="92"/>
      <c r="R657" s="159" t="s">
        <v>3900</v>
      </c>
      <c r="S657" s="70"/>
      <c r="T657" s="92" t="s">
        <v>689</v>
      </c>
      <c r="U657" s="102" t="s">
        <v>1684</v>
      </c>
      <c r="V657" s="103" t="s">
        <v>1432</v>
      </c>
      <c r="W657" s="103" t="s">
        <v>1035</v>
      </c>
      <c r="X657" s="101" t="s">
        <v>1702</v>
      </c>
      <c r="Y657" s="15" t="s">
        <v>765</v>
      </c>
      <c r="Z657" s="15" t="s">
        <v>219</v>
      </c>
      <c r="AA657" s="64" t="s">
        <v>19</v>
      </c>
      <c r="AB657" s="15" t="s">
        <v>14</v>
      </c>
      <c r="AC657" s="15">
        <v>300</v>
      </c>
      <c r="AD657" s="151"/>
      <c r="AE657" s="173"/>
      <c r="AF657" s="151"/>
      <c r="AG657" s="151"/>
      <c r="AH657" s="151"/>
      <c r="AI657" s="152"/>
      <c r="AJ657" s="173"/>
      <c r="AK657" s="105">
        <f t="shared" si="35"/>
        <v>0</v>
      </c>
      <c r="AL657" s="105"/>
      <c r="AM657" s="105"/>
      <c r="AN657" s="105"/>
      <c r="AO657" s="77" t="s">
        <v>200</v>
      </c>
    </row>
    <row r="658" spans="1:41" s="64" customFormat="1">
      <c r="A658" s="64">
        <v>657</v>
      </c>
      <c r="B658" s="69"/>
      <c r="C658" s="64" t="s">
        <v>1849</v>
      </c>
      <c r="D658" s="101" t="s">
        <v>32</v>
      </c>
      <c r="E658" s="64" t="s">
        <v>2556</v>
      </c>
      <c r="F658" s="64" t="s">
        <v>2818</v>
      </c>
      <c r="G658" s="64" t="s">
        <v>2</v>
      </c>
      <c r="H658" s="64" t="s">
        <v>5390</v>
      </c>
      <c r="I658" s="64">
        <v>2016</v>
      </c>
      <c r="L658" s="101" t="s">
        <v>5</v>
      </c>
      <c r="M658" s="170"/>
      <c r="N658" s="92" t="s">
        <v>3681</v>
      </c>
      <c r="O658" s="92" t="s">
        <v>3830</v>
      </c>
      <c r="P658" s="92" t="s">
        <v>3838</v>
      </c>
      <c r="Q658" s="92"/>
      <c r="R658" s="159" t="s">
        <v>3900</v>
      </c>
      <c r="S658" s="70"/>
      <c r="T658" s="92" t="s">
        <v>689</v>
      </c>
      <c r="U658" s="102" t="s">
        <v>1684</v>
      </c>
      <c r="V658" s="103" t="s">
        <v>1433</v>
      </c>
      <c r="W658" s="103" t="s">
        <v>1036</v>
      </c>
      <c r="X658" s="101" t="s">
        <v>1702</v>
      </c>
      <c r="Y658" s="15" t="s">
        <v>765</v>
      </c>
      <c r="Z658" s="15" t="s">
        <v>219</v>
      </c>
      <c r="AA658" s="64" t="s">
        <v>19</v>
      </c>
      <c r="AB658" s="15" t="s">
        <v>14</v>
      </c>
      <c r="AC658" s="15">
        <v>300</v>
      </c>
      <c r="AD658" s="151"/>
      <c r="AE658" s="173"/>
      <c r="AF658" s="151"/>
      <c r="AG658" s="151"/>
      <c r="AH658" s="151">
        <v>1</v>
      </c>
      <c r="AI658" s="152" t="s">
        <v>1681</v>
      </c>
      <c r="AJ658" s="173"/>
      <c r="AK658" s="105">
        <f t="shared" si="35"/>
        <v>0</v>
      </c>
      <c r="AL658" s="105"/>
      <c r="AM658" s="105"/>
      <c r="AN658" s="105"/>
      <c r="AO658" s="77" t="s">
        <v>200</v>
      </c>
    </row>
    <row r="659" spans="1:41" s="64" customFormat="1">
      <c r="A659" s="64">
        <v>658</v>
      </c>
      <c r="B659" s="69"/>
      <c r="C659" s="64" t="s">
        <v>1849</v>
      </c>
      <c r="D659" s="101" t="s">
        <v>33</v>
      </c>
      <c r="E659" s="64" t="s">
        <v>2556</v>
      </c>
      <c r="F659" s="64" t="s">
        <v>2819</v>
      </c>
      <c r="G659" s="64" t="s">
        <v>2</v>
      </c>
      <c r="H659" s="64" t="s">
        <v>5390</v>
      </c>
      <c r="I659" s="64">
        <v>2016</v>
      </c>
      <c r="L659" s="101" t="s">
        <v>5</v>
      </c>
      <c r="M659" s="170"/>
      <c r="N659" s="92" t="s">
        <v>3681</v>
      </c>
      <c r="O659" s="92" t="s">
        <v>3830</v>
      </c>
      <c r="P659" s="92" t="s">
        <v>3838</v>
      </c>
      <c r="Q659" s="92"/>
      <c r="R659" s="159" t="s">
        <v>3900</v>
      </c>
      <c r="S659" s="70"/>
      <c r="T659" s="92" t="s">
        <v>689</v>
      </c>
      <c r="U659" s="102" t="s">
        <v>1684</v>
      </c>
      <c r="V659" s="103" t="s">
        <v>1434</v>
      </c>
      <c r="W659" s="103" t="s">
        <v>1037</v>
      </c>
      <c r="X659" s="101" t="s">
        <v>1702</v>
      </c>
      <c r="Y659" s="15" t="s">
        <v>765</v>
      </c>
      <c r="Z659" s="15" t="s">
        <v>219</v>
      </c>
      <c r="AA659" s="64" t="s">
        <v>19</v>
      </c>
      <c r="AB659" s="15" t="s">
        <v>14</v>
      </c>
      <c r="AC659" s="15">
        <v>300</v>
      </c>
      <c r="AD659" s="151"/>
      <c r="AE659" s="173"/>
      <c r="AF659" s="151"/>
      <c r="AG659" s="151"/>
      <c r="AH659" s="151"/>
      <c r="AI659" s="152"/>
      <c r="AJ659" s="173"/>
      <c r="AK659" s="105">
        <f t="shared" si="35"/>
        <v>0</v>
      </c>
      <c r="AL659" s="105"/>
      <c r="AM659" s="105"/>
      <c r="AN659" s="105"/>
      <c r="AO659" s="77" t="s">
        <v>200</v>
      </c>
    </row>
    <row r="660" spans="1:41" s="64" customFormat="1">
      <c r="A660" s="64">
        <v>659</v>
      </c>
      <c r="B660" s="69"/>
      <c r="C660" s="64" t="s">
        <v>1849</v>
      </c>
      <c r="D660" s="101" t="s">
        <v>34</v>
      </c>
      <c r="E660" s="64" t="s">
        <v>2556</v>
      </c>
      <c r="F660" s="64" t="s">
        <v>2820</v>
      </c>
      <c r="G660" s="64" t="s">
        <v>2</v>
      </c>
      <c r="H660" s="64" t="s">
        <v>5390</v>
      </c>
      <c r="I660" s="64">
        <v>2016</v>
      </c>
      <c r="L660" s="101" t="s">
        <v>5</v>
      </c>
      <c r="M660" s="170"/>
      <c r="N660" s="92" t="s">
        <v>3681</v>
      </c>
      <c r="O660" s="92" t="s">
        <v>3830</v>
      </c>
      <c r="P660" s="92" t="s">
        <v>3838</v>
      </c>
      <c r="Q660" s="92"/>
      <c r="R660" s="159" t="s">
        <v>3900</v>
      </c>
      <c r="S660" s="70"/>
      <c r="T660" s="92" t="s">
        <v>689</v>
      </c>
      <c r="U660" s="102" t="s">
        <v>1684</v>
      </c>
      <c r="V660" s="103" t="s">
        <v>1435</v>
      </c>
      <c r="W660" s="103" t="s">
        <v>1038</v>
      </c>
      <c r="X660" s="101" t="s">
        <v>1702</v>
      </c>
      <c r="Y660" s="15" t="s">
        <v>765</v>
      </c>
      <c r="Z660" s="15" t="s">
        <v>219</v>
      </c>
      <c r="AA660" s="64" t="s">
        <v>19</v>
      </c>
      <c r="AB660" s="15" t="s">
        <v>14</v>
      </c>
      <c r="AC660" s="15">
        <v>300</v>
      </c>
      <c r="AD660" s="151"/>
      <c r="AE660" s="173"/>
      <c r="AF660" s="151"/>
      <c r="AG660" s="151"/>
      <c r="AH660" s="151"/>
      <c r="AI660" s="152"/>
      <c r="AJ660" s="173"/>
      <c r="AK660" s="105">
        <f t="shared" si="35"/>
        <v>0</v>
      </c>
      <c r="AL660" s="105"/>
      <c r="AM660" s="105"/>
      <c r="AN660" s="105"/>
      <c r="AO660" s="77" t="s">
        <v>200</v>
      </c>
    </row>
    <row r="661" spans="1:41" s="64" customFormat="1">
      <c r="A661" s="64">
        <v>660</v>
      </c>
      <c r="B661" s="69"/>
      <c r="C661" s="64" t="s">
        <v>1849</v>
      </c>
      <c r="D661" s="101" t="s">
        <v>35</v>
      </c>
      <c r="E661" s="64" t="s">
        <v>2556</v>
      </c>
      <c r="F661" s="64" t="s">
        <v>2821</v>
      </c>
      <c r="G661" s="64" t="s">
        <v>2</v>
      </c>
      <c r="H661" s="64" t="s">
        <v>5390</v>
      </c>
      <c r="I661" s="64">
        <v>2016</v>
      </c>
      <c r="L661" s="101" t="s">
        <v>5</v>
      </c>
      <c r="M661" s="170"/>
      <c r="N661" s="92" t="s">
        <v>3681</v>
      </c>
      <c r="O661" s="92" t="s">
        <v>3830</v>
      </c>
      <c r="P661" s="92" t="s">
        <v>3838</v>
      </c>
      <c r="Q661" s="92"/>
      <c r="R661" s="159" t="s">
        <v>3900</v>
      </c>
      <c r="S661" s="70"/>
      <c r="T661" s="92" t="s">
        <v>689</v>
      </c>
      <c r="U661" s="102" t="s">
        <v>1684</v>
      </c>
      <c r="V661" s="103" t="s">
        <v>1436</v>
      </c>
      <c r="W661" s="103" t="s">
        <v>807</v>
      </c>
      <c r="X661" s="101" t="s">
        <v>1702</v>
      </c>
      <c r="Y661" s="15" t="s">
        <v>765</v>
      </c>
      <c r="Z661" s="15" t="s">
        <v>219</v>
      </c>
      <c r="AA661" s="64" t="s">
        <v>19</v>
      </c>
      <c r="AB661" s="15" t="s">
        <v>14</v>
      </c>
      <c r="AC661" s="15">
        <v>300</v>
      </c>
      <c r="AD661" s="151"/>
      <c r="AE661" s="173"/>
      <c r="AF661" s="151"/>
      <c r="AG661" s="151"/>
      <c r="AH661" s="151">
        <v>1</v>
      </c>
      <c r="AI661" s="152" t="s">
        <v>1681</v>
      </c>
      <c r="AJ661" s="173"/>
      <c r="AK661" s="105">
        <f t="shared" si="35"/>
        <v>0</v>
      </c>
      <c r="AL661" s="105"/>
      <c r="AM661" s="105"/>
      <c r="AN661" s="105"/>
      <c r="AO661" s="77" t="s">
        <v>200</v>
      </c>
    </row>
    <row r="662" spans="1:41" s="64" customFormat="1">
      <c r="A662" s="64">
        <v>661</v>
      </c>
      <c r="B662" s="69"/>
      <c r="C662" s="64" t="s">
        <v>1849</v>
      </c>
      <c r="D662" s="101" t="s">
        <v>36</v>
      </c>
      <c r="E662" s="64" t="s">
        <v>2556</v>
      </c>
      <c r="F662" s="64" t="s">
        <v>2822</v>
      </c>
      <c r="G662" s="64" t="s">
        <v>2</v>
      </c>
      <c r="H662" s="64" t="s">
        <v>5390</v>
      </c>
      <c r="I662" s="64">
        <v>2016</v>
      </c>
      <c r="L662" s="101" t="s">
        <v>5</v>
      </c>
      <c r="M662" s="170"/>
      <c r="N662" s="92" t="s">
        <v>3681</v>
      </c>
      <c r="O662" s="92" t="s">
        <v>3830</v>
      </c>
      <c r="P662" s="92" t="s">
        <v>3838</v>
      </c>
      <c r="Q662" s="92"/>
      <c r="R662" s="159" t="s">
        <v>3900</v>
      </c>
      <c r="S662" s="70"/>
      <c r="T662" s="92" t="s">
        <v>689</v>
      </c>
      <c r="U662" s="102" t="s">
        <v>1684</v>
      </c>
      <c r="V662" s="103" t="s">
        <v>1437</v>
      </c>
      <c r="W662" s="103" t="s">
        <v>808</v>
      </c>
      <c r="X662" s="101" t="s">
        <v>1702</v>
      </c>
      <c r="Y662" s="15" t="s">
        <v>765</v>
      </c>
      <c r="Z662" s="15" t="s">
        <v>219</v>
      </c>
      <c r="AA662" s="64" t="s">
        <v>19</v>
      </c>
      <c r="AB662" s="15" t="s">
        <v>14</v>
      </c>
      <c r="AC662" s="15">
        <v>300</v>
      </c>
      <c r="AD662" s="151"/>
      <c r="AE662" s="173"/>
      <c r="AF662" s="151"/>
      <c r="AG662" s="151"/>
      <c r="AH662" s="151"/>
      <c r="AI662" s="152"/>
      <c r="AJ662" s="173"/>
      <c r="AK662" s="105">
        <f t="shared" si="35"/>
        <v>0</v>
      </c>
      <c r="AL662" s="105"/>
      <c r="AM662" s="105"/>
      <c r="AN662" s="105"/>
      <c r="AO662" s="77" t="s">
        <v>200</v>
      </c>
    </row>
    <row r="663" spans="1:41" s="64" customFormat="1">
      <c r="A663" s="64">
        <v>662</v>
      </c>
      <c r="B663" s="69"/>
      <c r="C663" s="64" t="s">
        <v>1849</v>
      </c>
      <c r="D663" s="101" t="s">
        <v>37</v>
      </c>
      <c r="E663" s="64" t="s">
        <v>2556</v>
      </c>
      <c r="F663" s="64" t="s">
        <v>2823</v>
      </c>
      <c r="G663" s="64" t="s">
        <v>2</v>
      </c>
      <c r="H663" s="64" t="s">
        <v>5390</v>
      </c>
      <c r="I663" s="64">
        <v>2016</v>
      </c>
      <c r="L663" s="101" t="s">
        <v>5</v>
      </c>
      <c r="M663" s="170"/>
      <c r="N663" s="92" t="s">
        <v>3681</v>
      </c>
      <c r="O663" s="92" t="s">
        <v>3830</v>
      </c>
      <c r="P663" s="92" t="s">
        <v>3838</v>
      </c>
      <c r="Q663" s="92"/>
      <c r="R663" s="159" t="s">
        <v>3900</v>
      </c>
      <c r="S663" s="70"/>
      <c r="T663" s="92" t="s">
        <v>689</v>
      </c>
      <c r="U663" s="102" t="s">
        <v>1684</v>
      </c>
      <c r="V663" s="103" t="s">
        <v>1438</v>
      </c>
      <c r="W663" s="103" t="s">
        <v>1039</v>
      </c>
      <c r="X663" s="101" t="s">
        <v>1702</v>
      </c>
      <c r="Y663" s="15" t="s">
        <v>765</v>
      </c>
      <c r="Z663" s="15" t="s">
        <v>219</v>
      </c>
      <c r="AA663" s="64" t="s">
        <v>19</v>
      </c>
      <c r="AB663" s="15" t="s">
        <v>14</v>
      </c>
      <c r="AC663" s="15">
        <v>300</v>
      </c>
      <c r="AD663" s="151"/>
      <c r="AE663" s="173"/>
      <c r="AF663" s="151"/>
      <c r="AG663" s="151"/>
      <c r="AH663" s="151"/>
      <c r="AI663" s="152"/>
      <c r="AJ663" s="173"/>
      <c r="AK663" s="105">
        <f t="shared" si="35"/>
        <v>0</v>
      </c>
      <c r="AL663" s="105"/>
      <c r="AM663" s="105"/>
      <c r="AN663" s="105"/>
      <c r="AO663" s="77" t="s">
        <v>200</v>
      </c>
    </row>
    <row r="664" spans="1:41" s="64" customFormat="1">
      <c r="A664" s="64">
        <v>663</v>
      </c>
      <c r="B664" s="69"/>
      <c r="C664" s="64" t="s">
        <v>1849</v>
      </c>
      <c r="D664" s="101" t="s">
        <v>456</v>
      </c>
      <c r="E664" s="64" t="s">
        <v>2556</v>
      </c>
      <c r="F664" s="64" t="s">
        <v>2824</v>
      </c>
      <c r="G664" s="64" t="s">
        <v>2</v>
      </c>
      <c r="H664" s="64" t="s">
        <v>5390</v>
      </c>
      <c r="I664" s="64">
        <v>2016</v>
      </c>
      <c r="L664" s="101" t="s">
        <v>5</v>
      </c>
      <c r="M664" s="170"/>
      <c r="N664" s="92" t="s">
        <v>3681</v>
      </c>
      <c r="O664" s="92" t="s">
        <v>3830</v>
      </c>
      <c r="P664" s="92" t="s">
        <v>3838</v>
      </c>
      <c r="Q664" s="92"/>
      <c r="R664" s="159" t="s">
        <v>3900</v>
      </c>
      <c r="S664" s="70"/>
      <c r="T664" s="92" t="s">
        <v>689</v>
      </c>
      <c r="U664" s="102" t="s">
        <v>1684</v>
      </c>
      <c r="V664" s="103" t="s">
        <v>1439</v>
      </c>
      <c r="W664" s="103" t="s">
        <v>1040</v>
      </c>
      <c r="X664" s="101" t="s">
        <v>1702</v>
      </c>
      <c r="Y664" s="15" t="s">
        <v>765</v>
      </c>
      <c r="Z664" s="15" t="s">
        <v>219</v>
      </c>
      <c r="AA664" s="64" t="s">
        <v>19</v>
      </c>
      <c r="AB664" s="15" t="s">
        <v>14</v>
      </c>
      <c r="AC664" s="15">
        <v>300</v>
      </c>
      <c r="AD664" s="151"/>
      <c r="AE664" s="173"/>
      <c r="AF664" s="151"/>
      <c r="AG664" s="151"/>
      <c r="AH664" s="151">
        <v>1</v>
      </c>
      <c r="AI664" s="152" t="s">
        <v>1681</v>
      </c>
      <c r="AJ664" s="173"/>
      <c r="AK664" s="105">
        <f t="shared" si="35"/>
        <v>0</v>
      </c>
      <c r="AL664" s="105"/>
      <c r="AM664" s="105"/>
      <c r="AN664" s="105"/>
      <c r="AO664" s="77" t="s">
        <v>200</v>
      </c>
    </row>
    <row r="665" spans="1:41" s="64" customFormat="1">
      <c r="A665" s="64">
        <v>664</v>
      </c>
      <c r="B665" s="69"/>
      <c r="C665" s="64" t="s">
        <v>1849</v>
      </c>
      <c r="D665" s="101" t="s">
        <v>38</v>
      </c>
      <c r="E665" s="64" t="s">
        <v>2556</v>
      </c>
      <c r="F665" s="64" t="s">
        <v>2825</v>
      </c>
      <c r="G665" s="64" t="s">
        <v>2</v>
      </c>
      <c r="H665" s="64" t="s">
        <v>5390</v>
      </c>
      <c r="I665" s="64">
        <v>2016</v>
      </c>
      <c r="L665" s="101" t="s">
        <v>5</v>
      </c>
      <c r="M665" s="170"/>
      <c r="N665" s="92" t="s">
        <v>3681</v>
      </c>
      <c r="O665" s="92" t="s">
        <v>3830</v>
      </c>
      <c r="P665" s="92" t="s">
        <v>3838</v>
      </c>
      <c r="Q665" s="92"/>
      <c r="R665" s="159" t="s">
        <v>3900</v>
      </c>
      <c r="S665" s="70"/>
      <c r="T665" s="92" t="s">
        <v>689</v>
      </c>
      <c r="U665" s="102" t="s">
        <v>1684</v>
      </c>
      <c r="V665" s="103" t="s">
        <v>1440</v>
      </c>
      <c r="W665" s="103" t="s">
        <v>1041</v>
      </c>
      <c r="X665" s="101" t="s">
        <v>1702</v>
      </c>
      <c r="Y665" s="15" t="s">
        <v>765</v>
      </c>
      <c r="Z665" s="15" t="s">
        <v>219</v>
      </c>
      <c r="AA665" s="64" t="s">
        <v>19</v>
      </c>
      <c r="AB665" s="15" t="s">
        <v>14</v>
      </c>
      <c r="AC665" s="15">
        <v>300</v>
      </c>
      <c r="AD665" s="151"/>
      <c r="AE665" s="173"/>
      <c r="AF665" s="151"/>
      <c r="AG665" s="151"/>
      <c r="AH665" s="151"/>
      <c r="AI665" s="152"/>
      <c r="AJ665" s="173"/>
      <c r="AK665" s="105">
        <f t="shared" si="35"/>
        <v>0</v>
      </c>
      <c r="AL665" s="105"/>
      <c r="AM665" s="105"/>
      <c r="AN665" s="105"/>
      <c r="AO665" s="77" t="s">
        <v>200</v>
      </c>
    </row>
    <row r="666" spans="1:41" s="64" customFormat="1">
      <c r="A666" s="64">
        <v>665</v>
      </c>
      <c r="B666" s="69"/>
      <c r="C666" s="64" t="s">
        <v>1849</v>
      </c>
      <c r="D666" s="101" t="s">
        <v>205</v>
      </c>
      <c r="E666" s="64" t="s">
        <v>2556</v>
      </c>
      <c r="F666" s="64" t="s">
        <v>2826</v>
      </c>
      <c r="G666" s="64" t="s">
        <v>2</v>
      </c>
      <c r="H666" s="64" t="s">
        <v>5390</v>
      </c>
      <c r="I666" s="64">
        <v>2016</v>
      </c>
      <c r="L666" s="101" t="s">
        <v>5</v>
      </c>
      <c r="M666" s="170"/>
      <c r="N666" s="92" t="s">
        <v>3681</v>
      </c>
      <c r="O666" s="92" t="s">
        <v>3830</v>
      </c>
      <c r="P666" s="92" t="s">
        <v>3838</v>
      </c>
      <c r="Q666" s="92"/>
      <c r="R666" s="159" t="s">
        <v>3900</v>
      </c>
      <c r="S666" s="70"/>
      <c r="T666" s="92" t="s">
        <v>689</v>
      </c>
      <c r="U666" s="102" t="s">
        <v>1684</v>
      </c>
      <c r="V666" s="103" t="s">
        <v>1441</v>
      </c>
      <c r="W666" s="103" t="s">
        <v>1042</v>
      </c>
      <c r="X666" s="101" t="s">
        <v>1702</v>
      </c>
      <c r="Y666" s="15" t="s">
        <v>765</v>
      </c>
      <c r="Z666" s="15" t="s">
        <v>219</v>
      </c>
      <c r="AA666" s="64" t="s">
        <v>19</v>
      </c>
      <c r="AB666" s="15" t="s">
        <v>14</v>
      </c>
      <c r="AC666" s="15">
        <v>300</v>
      </c>
      <c r="AD666" s="151"/>
      <c r="AE666" s="173"/>
      <c r="AF666" s="151"/>
      <c r="AG666" s="151"/>
      <c r="AH666" s="151"/>
      <c r="AI666" s="152"/>
      <c r="AJ666" s="173"/>
      <c r="AK666" s="105">
        <f t="shared" si="35"/>
        <v>0</v>
      </c>
      <c r="AL666" s="105"/>
      <c r="AM666" s="105"/>
      <c r="AN666" s="105"/>
      <c r="AO666" s="77" t="s">
        <v>200</v>
      </c>
    </row>
    <row r="667" spans="1:41" s="64" customFormat="1">
      <c r="A667" s="64">
        <v>666</v>
      </c>
      <c r="C667" s="64" t="s">
        <v>1850</v>
      </c>
      <c r="D667" s="64" t="s">
        <v>1784</v>
      </c>
      <c r="E667" s="64" t="s">
        <v>1894</v>
      </c>
      <c r="F667" s="64" t="s">
        <v>1982</v>
      </c>
      <c r="G667" s="64" t="s">
        <v>2</v>
      </c>
      <c r="H667" s="64" t="s">
        <v>5390</v>
      </c>
      <c r="I667" s="64">
        <v>2017</v>
      </c>
      <c r="L667" s="64" t="s">
        <v>365</v>
      </c>
      <c r="M667" s="165"/>
      <c r="N667" s="162" t="s">
        <v>3682</v>
      </c>
      <c r="O667" s="92" t="s">
        <v>3830</v>
      </c>
      <c r="P667" s="92" t="s">
        <v>3838</v>
      </c>
      <c r="Q667" s="162"/>
      <c r="R667" s="159" t="s">
        <v>4055</v>
      </c>
      <c r="S667" s="70"/>
      <c r="T667" s="162" t="s">
        <v>3776</v>
      </c>
      <c r="U667" s="64" t="s">
        <v>1684</v>
      </c>
      <c r="V667" s="82" t="s">
        <v>4318</v>
      </c>
      <c r="W667" s="82" t="s">
        <v>1825</v>
      </c>
      <c r="X667" s="64" t="s">
        <v>1779</v>
      </c>
      <c r="Y667" s="64" t="s">
        <v>216</v>
      </c>
      <c r="Z667" s="64" t="s">
        <v>219</v>
      </c>
      <c r="AA667" s="64" t="s">
        <v>19</v>
      </c>
      <c r="AB667" s="15" t="s">
        <v>14</v>
      </c>
      <c r="AC667" s="15">
        <v>200</v>
      </c>
      <c r="AD667" s="153"/>
      <c r="AE667" s="153"/>
      <c r="AF667" s="151"/>
      <c r="AG667" s="151"/>
      <c r="AH667" s="151"/>
      <c r="AI667" s="151"/>
      <c r="AJ667" s="173"/>
      <c r="AK667" s="154">
        <f>SUM(AL667:AN667)</f>
        <v>0</v>
      </c>
      <c r="AL667" s="154"/>
      <c r="AM667" s="154"/>
      <c r="AN667" s="154"/>
      <c r="AO667" s="77" t="s">
        <v>200</v>
      </c>
    </row>
    <row r="668" spans="1:41" s="64" customFormat="1">
      <c r="A668" s="64">
        <v>667</v>
      </c>
      <c r="C668" s="64" t="s">
        <v>1850</v>
      </c>
      <c r="D668" s="64" t="s">
        <v>1785</v>
      </c>
      <c r="E668" s="64" t="s">
        <v>1894</v>
      </c>
      <c r="F668" s="64" t="s">
        <v>2827</v>
      </c>
      <c r="G668" s="64" t="s">
        <v>2</v>
      </c>
      <c r="H668" s="64" t="s">
        <v>5390</v>
      </c>
      <c r="I668" s="64">
        <v>2017</v>
      </c>
      <c r="L668" s="64" t="s">
        <v>365</v>
      </c>
      <c r="M668" s="165"/>
      <c r="N668" s="162" t="s">
        <v>3682</v>
      </c>
      <c r="O668" s="92" t="s">
        <v>3830</v>
      </c>
      <c r="P668" s="92" t="s">
        <v>3838</v>
      </c>
      <c r="Q668" s="162"/>
      <c r="R668" s="159" t="s">
        <v>4055</v>
      </c>
      <c r="S668" s="70"/>
      <c r="T668" s="162" t="s">
        <v>3776</v>
      </c>
      <c r="U668" s="64" t="s">
        <v>1684</v>
      </c>
      <c r="V668" s="167" t="s">
        <v>4318</v>
      </c>
      <c r="W668" s="82" t="s">
        <v>1825</v>
      </c>
      <c r="X668" s="64" t="s">
        <v>1779</v>
      </c>
      <c r="Y668" s="64" t="s">
        <v>216</v>
      </c>
      <c r="Z668" s="64" t="s">
        <v>219</v>
      </c>
      <c r="AA668" s="64" t="s">
        <v>19</v>
      </c>
      <c r="AB668" s="15" t="s">
        <v>14</v>
      </c>
      <c r="AC668" s="15">
        <v>200</v>
      </c>
      <c r="AD668" s="153"/>
      <c r="AE668" s="153"/>
      <c r="AF668" s="151"/>
      <c r="AG668" s="151"/>
      <c r="AH668" s="151"/>
      <c r="AI668" s="151"/>
      <c r="AJ668" s="173"/>
      <c r="AK668" s="154">
        <f t="shared" ref="AK668:AK674" si="36">SUM(AL668:AN668)</f>
        <v>0</v>
      </c>
      <c r="AL668" s="154"/>
      <c r="AM668" s="154"/>
      <c r="AN668" s="154"/>
      <c r="AO668" s="77" t="s">
        <v>200</v>
      </c>
    </row>
    <row r="669" spans="1:41" s="64" customFormat="1">
      <c r="A669" s="64">
        <v>668</v>
      </c>
      <c r="C669" s="64" t="s">
        <v>1850</v>
      </c>
      <c r="D669" s="64" t="s">
        <v>1786</v>
      </c>
      <c r="E669" s="64" t="s">
        <v>1894</v>
      </c>
      <c r="F669" s="64" t="s">
        <v>2828</v>
      </c>
      <c r="G669" s="64" t="s">
        <v>2</v>
      </c>
      <c r="H669" s="64" t="s">
        <v>5390</v>
      </c>
      <c r="I669" s="64">
        <v>2017</v>
      </c>
      <c r="L669" s="64" t="s">
        <v>365</v>
      </c>
      <c r="M669" s="165"/>
      <c r="N669" s="162" t="s">
        <v>3682</v>
      </c>
      <c r="O669" s="92" t="s">
        <v>3830</v>
      </c>
      <c r="P669" s="92" t="s">
        <v>3838</v>
      </c>
      <c r="Q669" s="162"/>
      <c r="R669" s="159" t="s">
        <v>4055</v>
      </c>
      <c r="S669" s="70"/>
      <c r="T669" s="162" t="s">
        <v>3776</v>
      </c>
      <c r="U669" s="64" t="s">
        <v>1684</v>
      </c>
      <c r="V669" s="167" t="s">
        <v>4318</v>
      </c>
      <c r="W669" s="82" t="s">
        <v>1825</v>
      </c>
      <c r="X669" s="64" t="s">
        <v>1779</v>
      </c>
      <c r="Y669" s="64" t="s">
        <v>216</v>
      </c>
      <c r="Z669" s="64" t="s">
        <v>219</v>
      </c>
      <c r="AA669" s="64" t="s">
        <v>19</v>
      </c>
      <c r="AB669" s="15" t="s">
        <v>14</v>
      </c>
      <c r="AC669" s="15">
        <v>200</v>
      </c>
      <c r="AD669" s="153"/>
      <c r="AE669" s="153"/>
      <c r="AF669" s="151"/>
      <c r="AG669" s="151"/>
      <c r="AH669" s="151"/>
      <c r="AI669" s="151"/>
      <c r="AJ669" s="173"/>
      <c r="AK669" s="154">
        <f t="shared" si="36"/>
        <v>0</v>
      </c>
      <c r="AL669" s="154"/>
      <c r="AM669" s="154"/>
      <c r="AN669" s="154"/>
      <c r="AO669" s="77" t="s">
        <v>200</v>
      </c>
    </row>
    <row r="670" spans="1:41">
      <c r="A670" s="85">
        <v>669</v>
      </c>
      <c r="C670" s="85" t="s">
        <v>1777</v>
      </c>
      <c r="D670" s="85" t="s">
        <v>1787</v>
      </c>
      <c r="E670" s="85" t="s">
        <v>1895</v>
      </c>
      <c r="F670" s="85" t="s">
        <v>1983</v>
      </c>
      <c r="G670" s="85" t="s">
        <v>2</v>
      </c>
      <c r="H670" s="85" t="s">
        <v>5390</v>
      </c>
      <c r="I670" s="85">
        <v>2017</v>
      </c>
      <c r="L670" s="85" t="s">
        <v>365</v>
      </c>
      <c r="N670" s="162" t="s">
        <v>3683</v>
      </c>
      <c r="O670" s="92" t="s">
        <v>3830</v>
      </c>
      <c r="P670" s="92" t="s">
        <v>3837</v>
      </c>
      <c r="Q670" s="162"/>
      <c r="R670" s="159" t="s">
        <v>4056</v>
      </c>
      <c r="S670" s="70"/>
      <c r="T670" s="162" t="s">
        <v>3777</v>
      </c>
      <c r="U670" s="85" t="s">
        <v>1684</v>
      </c>
      <c r="V670" s="97" t="s">
        <v>4319</v>
      </c>
      <c r="W670" s="97" t="s">
        <v>4303</v>
      </c>
      <c r="X670" s="83" t="s">
        <v>1783</v>
      </c>
      <c r="Y670" s="85" t="s">
        <v>216</v>
      </c>
      <c r="Z670" s="85" t="s">
        <v>219</v>
      </c>
      <c r="AA670" s="85" t="s">
        <v>19</v>
      </c>
      <c r="AB670" s="93" t="s">
        <v>14</v>
      </c>
      <c r="AC670" s="90">
        <v>200</v>
      </c>
      <c r="AD670" s="1"/>
      <c r="AE670" s="1"/>
      <c r="AF670" s="145">
        <v>1</v>
      </c>
      <c r="AH670" s="145">
        <v>1</v>
      </c>
      <c r="AI670" s="145" t="s">
        <v>3030</v>
      </c>
      <c r="AK670" s="60">
        <f t="shared" si="36"/>
        <v>0</v>
      </c>
      <c r="AL670" s="60"/>
      <c r="AM670" s="60"/>
      <c r="AN670" s="60"/>
      <c r="AO670" s="91" t="s">
        <v>200</v>
      </c>
    </row>
    <row r="671" spans="1:41">
      <c r="A671" s="85">
        <v>670</v>
      </c>
      <c r="C671" s="85" t="s">
        <v>1777</v>
      </c>
      <c r="D671" s="85" t="s">
        <v>1788</v>
      </c>
      <c r="E671" s="85" t="s">
        <v>1895</v>
      </c>
      <c r="F671" s="85" t="s">
        <v>2829</v>
      </c>
      <c r="G671" s="85" t="s">
        <v>2</v>
      </c>
      <c r="H671" s="85" t="s">
        <v>5390</v>
      </c>
      <c r="I671" s="85">
        <v>2017</v>
      </c>
      <c r="L671" s="85" t="s">
        <v>365</v>
      </c>
      <c r="N671" s="162" t="s">
        <v>3683</v>
      </c>
      <c r="O671" s="92" t="s">
        <v>3830</v>
      </c>
      <c r="P671" s="92" t="s">
        <v>3837</v>
      </c>
      <c r="Q671" s="162"/>
      <c r="R671" s="159" t="s">
        <v>4056</v>
      </c>
      <c r="S671" s="70"/>
      <c r="T671" s="162" t="s">
        <v>3777</v>
      </c>
      <c r="U671" s="85" t="s">
        <v>1684</v>
      </c>
      <c r="V671" s="169" t="s">
        <v>4319</v>
      </c>
      <c r="W671" s="169" t="s">
        <v>4303</v>
      </c>
      <c r="X671" s="83" t="s">
        <v>1783</v>
      </c>
      <c r="Y671" s="85" t="s">
        <v>216</v>
      </c>
      <c r="Z671" s="85" t="s">
        <v>219</v>
      </c>
      <c r="AA671" s="85" t="s">
        <v>19</v>
      </c>
      <c r="AB671" s="93" t="s">
        <v>14</v>
      </c>
      <c r="AC671" s="90">
        <v>200</v>
      </c>
      <c r="AD671" s="1"/>
      <c r="AE671" s="1"/>
      <c r="AK671" s="60">
        <f t="shared" si="36"/>
        <v>0</v>
      </c>
      <c r="AL671" s="60"/>
      <c r="AM671" s="60"/>
      <c r="AN671" s="60"/>
      <c r="AO671" s="91" t="s">
        <v>200</v>
      </c>
    </row>
    <row r="672" spans="1:41">
      <c r="A672" s="85">
        <v>671</v>
      </c>
      <c r="C672" s="85" t="s">
        <v>1777</v>
      </c>
      <c r="D672" s="85" t="s">
        <v>1789</v>
      </c>
      <c r="E672" s="85" t="s">
        <v>1895</v>
      </c>
      <c r="F672" s="85" t="s">
        <v>2830</v>
      </c>
      <c r="G672" s="85" t="s">
        <v>2</v>
      </c>
      <c r="H672" s="85" t="s">
        <v>5390</v>
      </c>
      <c r="I672" s="85">
        <v>2017</v>
      </c>
      <c r="L672" s="85" t="s">
        <v>365</v>
      </c>
      <c r="N672" s="162" t="s">
        <v>3683</v>
      </c>
      <c r="O672" s="92" t="s">
        <v>3830</v>
      </c>
      <c r="P672" s="92" t="s">
        <v>3837</v>
      </c>
      <c r="Q672" s="162"/>
      <c r="R672" s="159" t="s">
        <v>4056</v>
      </c>
      <c r="S672" s="70"/>
      <c r="T672" s="162" t="s">
        <v>3777</v>
      </c>
      <c r="U672" s="85" t="s">
        <v>1684</v>
      </c>
      <c r="V672" s="169" t="s">
        <v>4319</v>
      </c>
      <c r="W672" s="169" t="s">
        <v>4303</v>
      </c>
      <c r="X672" s="83" t="s">
        <v>1783</v>
      </c>
      <c r="Y672" s="85" t="s">
        <v>216</v>
      </c>
      <c r="Z672" s="85" t="s">
        <v>219</v>
      </c>
      <c r="AA672" s="85" t="s">
        <v>19</v>
      </c>
      <c r="AB672" s="93" t="s">
        <v>14</v>
      </c>
      <c r="AC672" s="90">
        <v>200</v>
      </c>
      <c r="AD672" s="1"/>
      <c r="AE672" s="1"/>
      <c r="AK672" s="60">
        <f t="shared" si="36"/>
        <v>0</v>
      </c>
      <c r="AL672" s="60"/>
      <c r="AM672" s="60"/>
      <c r="AN672" s="60"/>
      <c r="AO672" s="91" t="s">
        <v>200</v>
      </c>
    </row>
    <row r="673" spans="1:41">
      <c r="A673" s="85">
        <v>672</v>
      </c>
      <c r="C673" s="85" t="s">
        <v>1777</v>
      </c>
      <c r="D673" s="85" t="s">
        <v>1790</v>
      </c>
      <c r="E673" s="85" t="s">
        <v>1895</v>
      </c>
      <c r="F673" s="85" t="s">
        <v>2831</v>
      </c>
      <c r="G673" s="85" t="s">
        <v>2</v>
      </c>
      <c r="H673" s="85" t="s">
        <v>5390</v>
      </c>
      <c r="I673" s="85">
        <v>2017</v>
      </c>
      <c r="L673" s="85" t="s">
        <v>365</v>
      </c>
      <c r="N673" s="162" t="s">
        <v>3683</v>
      </c>
      <c r="O673" s="92" t="s">
        <v>3830</v>
      </c>
      <c r="P673" s="92" t="s">
        <v>3837</v>
      </c>
      <c r="Q673" s="162"/>
      <c r="R673" s="159" t="s">
        <v>4056</v>
      </c>
      <c r="S673" s="70"/>
      <c r="T673" s="162" t="s">
        <v>3777</v>
      </c>
      <c r="U673" s="85" t="s">
        <v>1684</v>
      </c>
      <c r="V673" s="169" t="s">
        <v>4319</v>
      </c>
      <c r="W673" s="169" t="s">
        <v>4303</v>
      </c>
      <c r="X673" s="83" t="s">
        <v>1783</v>
      </c>
      <c r="Y673" s="85" t="s">
        <v>216</v>
      </c>
      <c r="Z673" s="85" t="s">
        <v>219</v>
      </c>
      <c r="AA673" s="85" t="s">
        <v>19</v>
      </c>
      <c r="AB673" s="93" t="s">
        <v>14</v>
      </c>
      <c r="AC673" s="90">
        <v>200</v>
      </c>
      <c r="AD673" s="1"/>
      <c r="AE673" s="1"/>
      <c r="AK673" s="60">
        <f t="shared" si="36"/>
        <v>0</v>
      </c>
      <c r="AL673" s="60"/>
      <c r="AM673" s="60"/>
      <c r="AN673" s="60"/>
      <c r="AO673" s="91" t="s">
        <v>200</v>
      </c>
    </row>
    <row r="674" spans="1:41">
      <c r="A674" s="85">
        <v>673</v>
      </c>
      <c r="C674" s="85" t="s">
        <v>1777</v>
      </c>
      <c r="D674" s="85" t="s">
        <v>1791</v>
      </c>
      <c r="E674" s="85" t="s">
        <v>1895</v>
      </c>
      <c r="F674" s="85" t="s">
        <v>2832</v>
      </c>
      <c r="G674" s="85" t="s">
        <v>2</v>
      </c>
      <c r="H674" s="85" t="s">
        <v>5390</v>
      </c>
      <c r="I674" s="85">
        <v>2017</v>
      </c>
      <c r="L674" s="85" t="s">
        <v>365</v>
      </c>
      <c r="N674" s="162" t="s">
        <v>3683</v>
      </c>
      <c r="O674" s="92" t="s">
        <v>3830</v>
      </c>
      <c r="P674" s="92" t="s">
        <v>3837</v>
      </c>
      <c r="Q674" s="162"/>
      <c r="R674" s="159" t="s">
        <v>4056</v>
      </c>
      <c r="S674" s="70"/>
      <c r="T674" s="162" t="s">
        <v>3777</v>
      </c>
      <c r="U674" s="85" t="s">
        <v>1684</v>
      </c>
      <c r="V674" s="169" t="s">
        <v>4319</v>
      </c>
      <c r="W674" s="169" t="s">
        <v>4303</v>
      </c>
      <c r="X674" s="83" t="s">
        <v>1783</v>
      </c>
      <c r="Y674" s="85" t="s">
        <v>1826</v>
      </c>
      <c r="Z674" s="85" t="s">
        <v>162</v>
      </c>
      <c r="AA674" s="85" t="s">
        <v>19</v>
      </c>
      <c r="AB674" s="93" t="s">
        <v>17</v>
      </c>
      <c r="AC674" s="90">
        <v>200</v>
      </c>
      <c r="AD674" s="1"/>
      <c r="AE674" s="1"/>
      <c r="AK674" s="60">
        <f t="shared" si="36"/>
        <v>0</v>
      </c>
      <c r="AL674" s="60"/>
      <c r="AM674" s="60"/>
      <c r="AN674" s="60"/>
      <c r="AO674" s="91" t="s">
        <v>200</v>
      </c>
    </row>
    <row r="675" spans="1:41" s="64" customFormat="1">
      <c r="A675" s="64">
        <v>674</v>
      </c>
      <c r="B675" s="69"/>
      <c r="C675" s="64" t="s">
        <v>1849</v>
      </c>
      <c r="D675" s="64" t="s">
        <v>1792</v>
      </c>
      <c r="E675" s="64" t="s">
        <v>1896</v>
      </c>
      <c r="F675" s="64" t="s">
        <v>1984</v>
      </c>
      <c r="G675" s="64" t="s">
        <v>2</v>
      </c>
      <c r="H675" s="64" t="s">
        <v>220</v>
      </c>
      <c r="I675" s="64">
        <v>2017</v>
      </c>
      <c r="L675" s="64" t="s">
        <v>1</v>
      </c>
      <c r="M675" s="165"/>
      <c r="N675" s="162" t="s">
        <v>3684</v>
      </c>
      <c r="O675" s="92" t="s">
        <v>3830</v>
      </c>
      <c r="P675" s="92" t="s">
        <v>3838</v>
      </c>
      <c r="Q675" s="162"/>
      <c r="R675" s="159" t="s">
        <v>4057</v>
      </c>
      <c r="S675" s="70"/>
      <c r="T675" s="162" t="s">
        <v>3778</v>
      </c>
      <c r="U675" s="64" t="s">
        <v>1684</v>
      </c>
      <c r="V675" s="82" t="s">
        <v>1827</v>
      </c>
      <c r="W675" s="82" t="s">
        <v>4304</v>
      </c>
      <c r="X675" s="84" t="s">
        <v>1858</v>
      </c>
      <c r="Y675" s="64" t="s">
        <v>1828</v>
      </c>
      <c r="Z675" s="64" t="s">
        <v>219</v>
      </c>
      <c r="AA675" s="64" t="s">
        <v>19</v>
      </c>
      <c r="AB675" s="15" t="s">
        <v>14</v>
      </c>
      <c r="AC675" s="64">
        <v>200</v>
      </c>
      <c r="AD675" s="153"/>
      <c r="AE675" s="153"/>
      <c r="AF675" s="151"/>
      <c r="AG675" s="151"/>
      <c r="AH675" s="151"/>
      <c r="AI675" s="151"/>
      <c r="AJ675" s="173"/>
      <c r="AK675" s="76">
        <f>SUM(AL675:AN675)</f>
        <v>76617860</v>
      </c>
      <c r="AL675" s="76"/>
      <c r="AM675" s="76"/>
      <c r="AN675" s="76">
        <v>76617860</v>
      </c>
      <c r="AO675" s="77" t="s">
        <v>200</v>
      </c>
    </row>
    <row r="676" spans="1:41" s="64" customFormat="1">
      <c r="A676" s="64">
        <v>675</v>
      </c>
      <c r="B676" s="69"/>
      <c r="C676" s="64" t="s">
        <v>1849</v>
      </c>
      <c r="D676" s="64" t="s">
        <v>1793</v>
      </c>
      <c r="E676" s="64" t="s">
        <v>1896</v>
      </c>
      <c r="F676" s="64" t="s">
        <v>2833</v>
      </c>
      <c r="G676" s="64" t="s">
        <v>2</v>
      </c>
      <c r="H676" s="64" t="s">
        <v>220</v>
      </c>
      <c r="I676" s="64">
        <v>2017</v>
      </c>
      <c r="L676" s="64" t="s">
        <v>1</v>
      </c>
      <c r="M676" s="165"/>
      <c r="N676" s="162" t="s">
        <v>3684</v>
      </c>
      <c r="O676" s="92" t="s">
        <v>3830</v>
      </c>
      <c r="P676" s="92" t="s">
        <v>3838</v>
      </c>
      <c r="Q676" s="162"/>
      <c r="R676" s="159" t="s">
        <v>4057</v>
      </c>
      <c r="S676" s="70"/>
      <c r="T676" s="162" t="s">
        <v>3778</v>
      </c>
      <c r="U676" s="64" t="s">
        <v>1684</v>
      </c>
      <c r="V676" s="82" t="s">
        <v>1827</v>
      </c>
      <c r="W676" s="167" t="s">
        <v>4304</v>
      </c>
      <c r="X676" s="84" t="s">
        <v>1858</v>
      </c>
      <c r="Y676" s="64" t="s">
        <v>1828</v>
      </c>
      <c r="Z676" s="64" t="s">
        <v>219</v>
      </c>
      <c r="AA676" s="64" t="s">
        <v>19</v>
      </c>
      <c r="AB676" s="15" t="s">
        <v>14</v>
      </c>
      <c r="AC676" s="64">
        <v>200</v>
      </c>
      <c r="AD676" s="153"/>
      <c r="AE676" s="153"/>
      <c r="AF676" s="151"/>
      <c r="AG676" s="151"/>
      <c r="AH676" s="151"/>
      <c r="AI676" s="151"/>
      <c r="AJ676" s="173"/>
      <c r="AK676" s="76">
        <f t="shared" ref="AK676:AK702" si="37">SUM(AL676:AN676)</f>
        <v>0</v>
      </c>
      <c r="AL676" s="76"/>
      <c r="AM676" s="76"/>
      <c r="AN676" s="76"/>
      <c r="AO676" s="77" t="s">
        <v>200</v>
      </c>
    </row>
    <row r="677" spans="1:41" s="64" customFormat="1">
      <c r="A677" s="64">
        <v>676</v>
      </c>
      <c r="B677" s="69"/>
      <c r="C677" s="64" t="s">
        <v>1849</v>
      </c>
      <c r="D677" s="64" t="s">
        <v>1794</v>
      </c>
      <c r="E677" s="64" t="s">
        <v>1896</v>
      </c>
      <c r="F677" s="64" t="s">
        <v>2834</v>
      </c>
      <c r="G677" s="64" t="s">
        <v>2</v>
      </c>
      <c r="H677" s="64" t="s">
        <v>220</v>
      </c>
      <c r="I677" s="64">
        <v>2017</v>
      </c>
      <c r="L677" s="64" t="s">
        <v>1</v>
      </c>
      <c r="M677" s="165"/>
      <c r="N677" s="162" t="s">
        <v>3684</v>
      </c>
      <c r="O677" s="92" t="s">
        <v>3830</v>
      </c>
      <c r="P677" s="92" t="s">
        <v>3838</v>
      </c>
      <c r="Q677" s="162"/>
      <c r="R677" s="159" t="s">
        <v>4057</v>
      </c>
      <c r="S677" s="70"/>
      <c r="T677" s="162" t="s">
        <v>3778</v>
      </c>
      <c r="U677" s="64" t="s">
        <v>1684</v>
      </c>
      <c r="V677" s="82" t="s">
        <v>1827</v>
      </c>
      <c r="W677" s="167" t="s">
        <v>4304</v>
      </c>
      <c r="X677" s="84" t="s">
        <v>1858</v>
      </c>
      <c r="Y677" s="64" t="s">
        <v>1829</v>
      </c>
      <c r="Z677" s="64" t="s">
        <v>219</v>
      </c>
      <c r="AA677" s="64" t="s">
        <v>19</v>
      </c>
      <c r="AB677" s="64" t="s">
        <v>17</v>
      </c>
      <c r="AC677" s="64">
        <v>200</v>
      </c>
      <c r="AD677" s="151" t="s">
        <v>1679</v>
      </c>
      <c r="AE677" s="173"/>
      <c r="AF677" s="151">
        <v>1</v>
      </c>
      <c r="AG677" s="151"/>
      <c r="AH677" s="151">
        <v>1</v>
      </c>
      <c r="AI677" s="151" t="s">
        <v>1681</v>
      </c>
      <c r="AJ677" s="173"/>
      <c r="AK677" s="76">
        <f t="shared" si="37"/>
        <v>0</v>
      </c>
      <c r="AL677" s="76"/>
      <c r="AM677" s="76"/>
      <c r="AN677" s="76"/>
      <c r="AO677" s="77" t="s">
        <v>200</v>
      </c>
    </row>
    <row r="678" spans="1:41">
      <c r="A678" s="85">
        <v>677</v>
      </c>
      <c r="B678" s="85"/>
      <c r="C678" s="85" t="s">
        <v>1777</v>
      </c>
      <c r="D678" s="85" t="s">
        <v>1795</v>
      </c>
      <c r="E678" s="85" t="s">
        <v>1897</v>
      </c>
      <c r="F678" s="85" t="s">
        <v>1985</v>
      </c>
      <c r="G678" s="85" t="s">
        <v>2</v>
      </c>
      <c r="H678" s="85" t="s">
        <v>220</v>
      </c>
      <c r="I678" s="85">
        <v>2017</v>
      </c>
      <c r="L678" s="85" t="s">
        <v>1</v>
      </c>
      <c r="N678" s="162" t="s">
        <v>4128</v>
      </c>
      <c r="O678" s="92" t="s">
        <v>3830</v>
      </c>
      <c r="P678" s="92" t="s">
        <v>3864</v>
      </c>
      <c r="Q678" s="162"/>
      <c r="R678" s="159" t="s">
        <v>4129</v>
      </c>
      <c r="S678" s="70"/>
      <c r="T678" s="162" t="s">
        <v>3779</v>
      </c>
      <c r="U678" s="85" t="s">
        <v>1684</v>
      </c>
      <c r="V678" s="97" t="s">
        <v>1831</v>
      </c>
      <c r="W678" s="97" t="s">
        <v>1830</v>
      </c>
      <c r="X678" s="83" t="s">
        <v>1859</v>
      </c>
      <c r="Y678" s="85" t="s">
        <v>1829</v>
      </c>
      <c r="Z678" s="85" t="s">
        <v>219</v>
      </c>
      <c r="AA678" s="85" t="s">
        <v>19</v>
      </c>
      <c r="AB678" s="85" t="s">
        <v>17</v>
      </c>
      <c r="AC678" s="85">
        <v>200</v>
      </c>
      <c r="AD678" s="145" t="s">
        <v>1679</v>
      </c>
      <c r="AF678" s="145">
        <v>1</v>
      </c>
      <c r="AH678" s="145">
        <v>1</v>
      </c>
      <c r="AI678" s="145" t="s">
        <v>1847</v>
      </c>
      <c r="AK678" s="75">
        <f t="shared" si="37"/>
        <v>0</v>
      </c>
      <c r="AL678" s="75"/>
      <c r="AM678" s="75"/>
      <c r="AN678" s="75"/>
      <c r="AO678" s="91" t="s">
        <v>200</v>
      </c>
    </row>
    <row r="679" spans="1:41">
      <c r="A679" s="85">
        <v>678</v>
      </c>
      <c r="B679" s="85"/>
      <c r="C679" s="85" t="s">
        <v>1777</v>
      </c>
      <c r="D679" s="85" t="s">
        <v>1796</v>
      </c>
      <c r="E679" s="85" t="s">
        <v>1897</v>
      </c>
      <c r="F679" s="85" t="s">
        <v>2835</v>
      </c>
      <c r="G679" s="85" t="s">
        <v>2</v>
      </c>
      <c r="H679" s="85" t="s">
        <v>220</v>
      </c>
      <c r="I679" s="85">
        <v>2017</v>
      </c>
      <c r="L679" s="85" t="s">
        <v>1</v>
      </c>
      <c r="N679" s="162" t="s">
        <v>4128</v>
      </c>
      <c r="O679" s="92" t="s">
        <v>3830</v>
      </c>
      <c r="P679" s="92" t="s">
        <v>3864</v>
      </c>
      <c r="Q679" s="162"/>
      <c r="R679" s="159" t="s">
        <v>4129</v>
      </c>
      <c r="S679" s="70"/>
      <c r="T679" s="162" t="s">
        <v>3779</v>
      </c>
      <c r="U679" s="85" t="s">
        <v>1684</v>
      </c>
      <c r="V679" s="97" t="s">
        <v>1831</v>
      </c>
      <c r="W679" s="97" t="s">
        <v>1830</v>
      </c>
      <c r="X679" s="83" t="s">
        <v>1859</v>
      </c>
      <c r="Y679" s="85" t="s">
        <v>1828</v>
      </c>
      <c r="Z679" s="85" t="s">
        <v>219</v>
      </c>
      <c r="AA679" s="85" t="s">
        <v>19</v>
      </c>
      <c r="AB679" s="85" t="s">
        <v>14</v>
      </c>
      <c r="AC679" s="85">
        <v>200</v>
      </c>
      <c r="AD679" s="1"/>
      <c r="AE679" s="1"/>
      <c r="AK679" s="75">
        <f t="shared" si="37"/>
        <v>0</v>
      </c>
      <c r="AL679" s="75"/>
      <c r="AM679" s="75"/>
      <c r="AN679" s="75"/>
      <c r="AO679" s="91" t="s">
        <v>200</v>
      </c>
    </row>
    <row r="680" spans="1:41">
      <c r="A680" s="85">
        <v>679</v>
      </c>
      <c r="B680" s="85"/>
      <c r="C680" s="85" t="s">
        <v>1777</v>
      </c>
      <c r="D680" s="85" t="s">
        <v>1797</v>
      </c>
      <c r="E680" s="85" t="s">
        <v>1897</v>
      </c>
      <c r="F680" s="85" t="s">
        <v>2836</v>
      </c>
      <c r="G680" s="85" t="s">
        <v>2</v>
      </c>
      <c r="H680" s="85" t="s">
        <v>220</v>
      </c>
      <c r="I680" s="85">
        <v>2017</v>
      </c>
      <c r="L680" s="85" t="s">
        <v>1</v>
      </c>
      <c r="N680" s="162" t="s">
        <v>4128</v>
      </c>
      <c r="O680" s="92" t="s">
        <v>3830</v>
      </c>
      <c r="P680" s="92" t="s">
        <v>3864</v>
      </c>
      <c r="Q680" s="162"/>
      <c r="R680" s="159" t="s">
        <v>4129</v>
      </c>
      <c r="S680" s="70"/>
      <c r="T680" s="162" t="s">
        <v>3779</v>
      </c>
      <c r="U680" s="85" t="s">
        <v>1684</v>
      </c>
      <c r="V680" s="97" t="s">
        <v>1831</v>
      </c>
      <c r="W680" s="97" t="s">
        <v>1830</v>
      </c>
      <c r="X680" s="83" t="s">
        <v>1859</v>
      </c>
      <c r="Y680" s="85" t="s">
        <v>1828</v>
      </c>
      <c r="Z680" s="85" t="s">
        <v>219</v>
      </c>
      <c r="AA680" s="85" t="s">
        <v>19</v>
      </c>
      <c r="AB680" s="85" t="s">
        <v>14</v>
      </c>
      <c r="AC680" s="85">
        <v>200</v>
      </c>
      <c r="AD680" s="1"/>
      <c r="AE680" s="1"/>
      <c r="AK680" s="75">
        <f t="shared" si="37"/>
        <v>0</v>
      </c>
      <c r="AL680" s="75"/>
      <c r="AM680" s="75"/>
      <c r="AN680" s="75"/>
      <c r="AO680" s="91" t="s">
        <v>200</v>
      </c>
    </row>
    <row r="681" spans="1:41">
      <c r="A681" s="85">
        <v>680</v>
      </c>
      <c r="B681" s="85"/>
      <c r="C681" s="85" t="s">
        <v>1777</v>
      </c>
      <c r="D681" s="85" t="s">
        <v>1798</v>
      </c>
      <c r="E681" s="85" t="s">
        <v>1897</v>
      </c>
      <c r="F681" s="85" t="s">
        <v>2837</v>
      </c>
      <c r="G681" s="85" t="s">
        <v>2</v>
      </c>
      <c r="H681" s="85" t="s">
        <v>220</v>
      </c>
      <c r="I681" s="85">
        <v>2017</v>
      </c>
      <c r="L681" s="85" t="s">
        <v>1</v>
      </c>
      <c r="N681" s="162" t="s">
        <v>4128</v>
      </c>
      <c r="O681" s="92" t="s">
        <v>3830</v>
      </c>
      <c r="P681" s="92" t="s">
        <v>3864</v>
      </c>
      <c r="Q681" s="162"/>
      <c r="R681" s="159" t="s">
        <v>4129</v>
      </c>
      <c r="S681" s="70"/>
      <c r="T681" s="162" t="s">
        <v>3779</v>
      </c>
      <c r="U681" s="85" t="s">
        <v>1684</v>
      </c>
      <c r="V681" s="97" t="s">
        <v>1831</v>
      </c>
      <c r="W681" s="97" t="s">
        <v>1830</v>
      </c>
      <c r="X681" s="83" t="s">
        <v>1859</v>
      </c>
      <c r="Y681" s="85" t="s">
        <v>1828</v>
      </c>
      <c r="Z681" s="85" t="s">
        <v>219</v>
      </c>
      <c r="AA681" s="85" t="s">
        <v>19</v>
      </c>
      <c r="AB681" s="85" t="s">
        <v>14</v>
      </c>
      <c r="AC681" s="85">
        <v>200</v>
      </c>
      <c r="AD681" s="1"/>
      <c r="AE681" s="1"/>
      <c r="AH681" s="145">
        <v>1</v>
      </c>
      <c r="AI681" s="145" t="s">
        <v>1991</v>
      </c>
      <c r="AK681" s="75">
        <f t="shared" si="37"/>
        <v>0</v>
      </c>
      <c r="AL681" s="75"/>
      <c r="AM681" s="75"/>
      <c r="AN681" s="75"/>
      <c r="AO681" s="91" t="s">
        <v>200</v>
      </c>
    </row>
    <row r="682" spans="1:41" s="64" customFormat="1">
      <c r="A682" s="64">
        <v>681</v>
      </c>
      <c r="B682" s="69"/>
      <c r="C682" s="64" t="s">
        <v>1849</v>
      </c>
      <c r="D682" s="64" t="s">
        <v>1799</v>
      </c>
      <c r="E682" s="64" t="s">
        <v>2909</v>
      </c>
      <c r="F682" s="64" t="s">
        <v>2910</v>
      </c>
      <c r="G682" s="64" t="s">
        <v>2</v>
      </c>
      <c r="H682" s="64" t="s">
        <v>220</v>
      </c>
      <c r="I682" s="64">
        <v>2017</v>
      </c>
      <c r="L682" s="64" t="s">
        <v>1</v>
      </c>
      <c r="M682" s="165"/>
      <c r="N682" s="162" t="s">
        <v>124</v>
      </c>
      <c r="O682" s="92" t="s">
        <v>3836</v>
      </c>
      <c r="P682" s="92" t="s">
        <v>3845</v>
      </c>
      <c r="Q682" s="162"/>
      <c r="R682" s="159" t="s">
        <v>3912</v>
      </c>
      <c r="S682" s="70"/>
      <c r="T682" s="162" t="s">
        <v>3780</v>
      </c>
      <c r="U682" s="64" t="s">
        <v>1696</v>
      </c>
      <c r="V682" s="82" t="s">
        <v>1832</v>
      </c>
      <c r="W682" s="82" t="s">
        <v>4305</v>
      </c>
      <c r="X682" s="84" t="s">
        <v>1782</v>
      </c>
      <c r="Y682" s="64" t="s">
        <v>1829</v>
      </c>
      <c r="Z682" s="64" t="s">
        <v>219</v>
      </c>
      <c r="AA682" s="64" t="s">
        <v>19</v>
      </c>
      <c r="AB682" s="64" t="s">
        <v>17</v>
      </c>
      <c r="AC682" s="64">
        <v>200</v>
      </c>
      <c r="AD682" s="151" t="s">
        <v>1679</v>
      </c>
      <c r="AE682" s="173"/>
      <c r="AF682" s="145">
        <v>1</v>
      </c>
      <c r="AG682" s="145"/>
      <c r="AH682" s="145">
        <v>1</v>
      </c>
      <c r="AI682" s="145" t="s">
        <v>1681</v>
      </c>
      <c r="AJ682" s="173"/>
      <c r="AK682" s="76">
        <f t="shared" si="37"/>
        <v>0</v>
      </c>
      <c r="AL682" s="76"/>
      <c r="AM682" s="76"/>
      <c r="AN682" s="76"/>
      <c r="AO682" s="77" t="s">
        <v>200</v>
      </c>
    </row>
    <row r="683" spans="1:41" s="64" customFormat="1">
      <c r="A683" s="64">
        <v>682</v>
      </c>
      <c r="B683" s="69"/>
      <c r="C683" s="64" t="s">
        <v>1849</v>
      </c>
      <c r="D683" s="64" t="s">
        <v>1800</v>
      </c>
      <c r="E683" s="64" t="s">
        <v>2909</v>
      </c>
      <c r="F683" s="64" t="s">
        <v>2911</v>
      </c>
      <c r="G683" s="64" t="s">
        <v>2</v>
      </c>
      <c r="H683" s="64" t="s">
        <v>220</v>
      </c>
      <c r="I683" s="64">
        <v>2017</v>
      </c>
      <c r="L683" s="64" t="s">
        <v>1</v>
      </c>
      <c r="M683" s="165"/>
      <c r="N683" s="162" t="s">
        <v>124</v>
      </c>
      <c r="O683" s="92" t="s">
        <v>3836</v>
      </c>
      <c r="P683" s="92" t="s">
        <v>3845</v>
      </c>
      <c r="Q683" s="162"/>
      <c r="R683" s="159" t="s">
        <v>3912</v>
      </c>
      <c r="S683" s="70"/>
      <c r="T683" s="162" t="s">
        <v>3780</v>
      </c>
      <c r="U683" s="64" t="s">
        <v>1696</v>
      </c>
      <c r="V683" s="82" t="s">
        <v>1832</v>
      </c>
      <c r="W683" s="167" t="s">
        <v>4305</v>
      </c>
      <c r="X683" s="84" t="s">
        <v>1782</v>
      </c>
      <c r="Y683" s="64" t="s">
        <v>1828</v>
      </c>
      <c r="Z683" s="64" t="s">
        <v>219</v>
      </c>
      <c r="AA683" s="64" t="s">
        <v>19</v>
      </c>
      <c r="AB683" s="64" t="s">
        <v>14</v>
      </c>
      <c r="AC683" s="64">
        <v>200</v>
      </c>
      <c r="AD683" s="153"/>
      <c r="AE683" s="153"/>
      <c r="AF683" s="145"/>
      <c r="AG683" s="145"/>
      <c r="AH683" s="145"/>
      <c r="AI683" s="145"/>
      <c r="AJ683" s="173"/>
      <c r="AK683" s="76">
        <f t="shared" si="37"/>
        <v>0</v>
      </c>
      <c r="AL683" s="76"/>
      <c r="AM683" s="76"/>
      <c r="AN683" s="76"/>
      <c r="AO683" s="77" t="s">
        <v>200</v>
      </c>
    </row>
    <row r="684" spans="1:41" s="64" customFormat="1">
      <c r="A684" s="64">
        <v>683</v>
      </c>
      <c r="B684" s="69"/>
      <c r="C684" s="64" t="s">
        <v>1849</v>
      </c>
      <c r="D684" s="64" t="s">
        <v>1801</v>
      </c>
      <c r="E684" s="64" t="s">
        <v>2909</v>
      </c>
      <c r="F684" s="64" t="s">
        <v>2912</v>
      </c>
      <c r="G684" s="64" t="s">
        <v>2</v>
      </c>
      <c r="H684" s="64" t="s">
        <v>220</v>
      </c>
      <c r="I684" s="64">
        <v>2017</v>
      </c>
      <c r="L684" s="64" t="s">
        <v>1</v>
      </c>
      <c r="M684" s="165"/>
      <c r="N684" s="162" t="s">
        <v>124</v>
      </c>
      <c r="O684" s="92" t="s">
        <v>3836</v>
      </c>
      <c r="P684" s="92" t="s">
        <v>3845</v>
      </c>
      <c r="Q684" s="162"/>
      <c r="R684" s="159" t="s">
        <v>3912</v>
      </c>
      <c r="S684" s="70"/>
      <c r="T684" s="162" t="s">
        <v>3780</v>
      </c>
      <c r="U684" s="64" t="s">
        <v>1696</v>
      </c>
      <c r="V684" s="82" t="s">
        <v>1832</v>
      </c>
      <c r="W684" s="167" t="s">
        <v>4305</v>
      </c>
      <c r="X684" s="84" t="s">
        <v>1782</v>
      </c>
      <c r="Y684" s="64" t="s">
        <v>122</v>
      </c>
      <c r="Z684" s="64" t="s">
        <v>219</v>
      </c>
      <c r="AA684" s="64" t="s">
        <v>19</v>
      </c>
      <c r="AB684" s="64" t="s">
        <v>14</v>
      </c>
      <c r="AC684" s="64">
        <v>200</v>
      </c>
      <c r="AD684" s="153"/>
      <c r="AE684" s="153"/>
      <c r="AF684" s="145"/>
      <c r="AG684" s="145"/>
      <c r="AH684" s="145"/>
      <c r="AI684" s="145"/>
      <c r="AJ684" s="173"/>
      <c r="AK684" s="76">
        <f t="shared" si="37"/>
        <v>0</v>
      </c>
      <c r="AL684" s="76"/>
      <c r="AM684" s="76"/>
      <c r="AN684" s="76"/>
      <c r="AO684" s="77" t="s">
        <v>200</v>
      </c>
    </row>
    <row r="685" spans="1:41" s="64" customFormat="1">
      <c r="A685" s="64">
        <v>684</v>
      </c>
      <c r="B685" s="69"/>
      <c r="C685" s="64" t="s">
        <v>1849</v>
      </c>
      <c r="D685" s="64" t="s">
        <v>1802</v>
      </c>
      <c r="E685" s="64" t="s">
        <v>2909</v>
      </c>
      <c r="F685" s="64" t="s">
        <v>2913</v>
      </c>
      <c r="G685" s="64" t="s">
        <v>2</v>
      </c>
      <c r="H685" s="64" t="s">
        <v>220</v>
      </c>
      <c r="I685" s="64">
        <v>2017</v>
      </c>
      <c r="L685" s="64" t="s">
        <v>1</v>
      </c>
      <c r="M685" s="165"/>
      <c r="N685" s="162" t="s">
        <v>124</v>
      </c>
      <c r="O685" s="92" t="s">
        <v>3836</v>
      </c>
      <c r="P685" s="92" t="s">
        <v>3845</v>
      </c>
      <c r="Q685" s="162"/>
      <c r="R685" s="159" t="s">
        <v>3912</v>
      </c>
      <c r="S685" s="70"/>
      <c r="T685" s="162" t="s">
        <v>3780</v>
      </c>
      <c r="U685" s="64" t="s">
        <v>1696</v>
      </c>
      <c r="V685" s="82" t="s">
        <v>1832</v>
      </c>
      <c r="W685" s="167" t="s">
        <v>4305</v>
      </c>
      <c r="X685" s="84" t="s">
        <v>1782</v>
      </c>
      <c r="Y685" s="64" t="s">
        <v>1828</v>
      </c>
      <c r="Z685" s="64" t="s">
        <v>219</v>
      </c>
      <c r="AA685" s="64" t="s">
        <v>19</v>
      </c>
      <c r="AB685" s="64" t="s">
        <v>14</v>
      </c>
      <c r="AC685" s="64">
        <v>200</v>
      </c>
      <c r="AD685" s="153"/>
      <c r="AE685" s="153"/>
      <c r="AF685" s="145"/>
      <c r="AG685" s="145"/>
      <c r="AH685" s="145"/>
      <c r="AI685" s="145"/>
      <c r="AJ685" s="173"/>
      <c r="AK685" s="76">
        <f t="shared" si="37"/>
        <v>0</v>
      </c>
      <c r="AL685" s="76"/>
      <c r="AM685" s="76"/>
      <c r="AN685" s="76"/>
      <c r="AO685" s="77" t="s">
        <v>200</v>
      </c>
    </row>
    <row r="686" spans="1:41" s="64" customFormat="1">
      <c r="A686" s="64">
        <v>685</v>
      </c>
      <c r="B686" s="69"/>
      <c r="C686" s="64" t="s">
        <v>1850</v>
      </c>
      <c r="D686" s="64" t="s">
        <v>1803</v>
      </c>
      <c r="E686" s="64" t="s">
        <v>2909</v>
      </c>
      <c r="F686" s="64" t="s">
        <v>2914</v>
      </c>
      <c r="G686" s="64" t="s">
        <v>2</v>
      </c>
      <c r="H686" s="64" t="s">
        <v>220</v>
      </c>
      <c r="I686" s="64">
        <v>2017</v>
      </c>
      <c r="L686" s="64" t="s">
        <v>1</v>
      </c>
      <c r="M686" s="165"/>
      <c r="N686" s="162" t="s">
        <v>124</v>
      </c>
      <c r="O686" s="92" t="s">
        <v>3836</v>
      </c>
      <c r="P686" s="92" t="s">
        <v>3845</v>
      </c>
      <c r="Q686" s="162"/>
      <c r="R686" s="159" t="s">
        <v>3912</v>
      </c>
      <c r="S686" s="70"/>
      <c r="T686" s="162" t="s">
        <v>3780</v>
      </c>
      <c r="U686" s="64" t="s">
        <v>1696</v>
      </c>
      <c r="V686" s="82" t="s">
        <v>1832</v>
      </c>
      <c r="W686" s="167" t="s">
        <v>4305</v>
      </c>
      <c r="X686" s="84" t="s">
        <v>1782</v>
      </c>
      <c r="Y686" s="64" t="s">
        <v>1828</v>
      </c>
      <c r="Z686" s="64" t="s">
        <v>219</v>
      </c>
      <c r="AA686" s="64" t="s">
        <v>19</v>
      </c>
      <c r="AB686" s="64" t="s">
        <v>14</v>
      </c>
      <c r="AC686" s="64">
        <v>200</v>
      </c>
      <c r="AD686" s="153"/>
      <c r="AE686" s="153"/>
      <c r="AF686" s="145"/>
      <c r="AG686" s="145"/>
      <c r="AH686" s="145"/>
      <c r="AI686" s="145"/>
      <c r="AJ686" s="173"/>
      <c r="AK686" s="76">
        <f t="shared" si="37"/>
        <v>0</v>
      </c>
      <c r="AL686" s="76"/>
      <c r="AM686" s="76"/>
      <c r="AN686" s="76"/>
      <c r="AO686" s="77" t="s">
        <v>200</v>
      </c>
    </row>
    <row r="687" spans="1:41">
      <c r="A687" s="85">
        <v>686</v>
      </c>
      <c r="B687" s="85"/>
      <c r="C687" s="85" t="s">
        <v>1777</v>
      </c>
      <c r="D687" s="85" t="s">
        <v>1804</v>
      </c>
      <c r="E687" s="85" t="s">
        <v>2881</v>
      </c>
      <c r="F687" s="85" t="s">
        <v>2882</v>
      </c>
      <c r="G687" s="85" t="s">
        <v>2</v>
      </c>
      <c r="H687" s="85" t="s">
        <v>220</v>
      </c>
      <c r="I687" s="85">
        <v>2017</v>
      </c>
      <c r="L687" s="85" t="s">
        <v>1</v>
      </c>
      <c r="N687" s="85" t="s">
        <v>1820</v>
      </c>
      <c r="O687" s="92" t="s">
        <v>3831</v>
      </c>
      <c r="P687" s="92" t="s">
        <v>3840</v>
      </c>
      <c r="R687" s="159" t="s">
        <v>4058</v>
      </c>
      <c r="S687" s="70"/>
      <c r="T687" s="85" t="s">
        <v>1820</v>
      </c>
      <c r="U687" s="85" t="s">
        <v>479</v>
      </c>
      <c r="V687" s="97" t="s">
        <v>4320</v>
      </c>
      <c r="W687" s="97" t="s">
        <v>4306</v>
      </c>
      <c r="X687" s="83" t="s">
        <v>1781</v>
      </c>
      <c r="Y687" s="85" t="s">
        <v>1828</v>
      </c>
      <c r="Z687" s="85" t="s">
        <v>219</v>
      </c>
      <c r="AA687" s="85" t="s">
        <v>19</v>
      </c>
      <c r="AB687" s="85" t="s">
        <v>14</v>
      </c>
      <c r="AC687" s="85">
        <v>200</v>
      </c>
      <c r="AD687" s="1"/>
      <c r="AE687" s="1"/>
      <c r="AH687" s="145">
        <v>1</v>
      </c>
      <c r="AI687" s="145" t="s">
        <v>1847</v>
      </c>
      <c r="AK687" s="75">
        <f t="shared" si="37"/>
        <v>0</v>
      </c>
      <c r="AL687" s="75"/>
      <c r="AM687" s="75"/>
      <c r="AN687" s="75"/>
      <c r="AO687" s="91" t="s">
        <v>200</v>
      </c>
    </row>
    <row r="688" spans="1:41">
      <c r="A688" s="85">
        <v>687</v>
      </c>
      <c r="B688" s="85"/>
      <c r="C688" s="85" t="s">
        <v>1777</v>
      </c>
      <c r="D688" s="85" t="s">
        <v>1805</v>
      </c>
      <c r="E688" s="85" t="s">
        <v>2881</v>
      </c>
      <c r="F688" s="85" t="s">
        <v>2883</v>
      </c>
      <c r="G688" s="85" t="s">
        <v>2</v>
      </c>
      <c r="H688" s="85" t="s">
        <v>220</v>
      </c>
      <c r="I688" s="85">
        <v>2017</v>
      </c>
      <c r="L688" s="85" t="s">
        <v>1</v>
      </c>
      <c r="N688" s="85" t="s">
        <v>1820</v>
      </c>
      <c r="O688" s="92" t="s">
        <v>3831</v>
      </c>
      <c r="P688" s="92" t="s">
        <v>3840</v>
      </c>
      <c r="R688" s="159" t="s">
        <v>4058</v>
      </c>
      <c r="S688" s="70"/>
      <c r="T688" s="85" t="s">
        <v>1820</v>
      </c>
      <c r="U688" s="85" t="s">
        <v>479</v>
      </c>
      <c r="V688" s="169" t="s">
        <v>4320</v>
      </c>
      <c r="W688" s="169" t="s">
        <v>4306</v>
      </c>
      <c r="X688" s="83" t="s">
        <v>1781</v>
      </c>
      <c r="Y688" s="85" t="s">
        <v>1828</v>
      </c>
      <c r="Z688" s="85" t="s">
        <v>219</v>
      </c>
      <c r="AA688" s="85" t="s">
        <v>19</v>
      </c>
      <c r="AB688" s="85" t="s">
        <v>14</v>
      </c>
      <c r="AC688" s="85">
        <v>200</v>
      </c>
      <c r="AD688" s="1"/>
      <c r="AE688" s="1"/>
      <c r="AK688" s="75">
        <f t="shared" si="37"/>
        <v>0</v>
      </c>
      <c r="AL688" s="75"/>
      <c r="AM688" s="75"/>
      <c r="AN688" s="75"/>
      <c r="AO688" s="91" t="s">
        <v>200</v>
      </c>
    </row>
    <row r="689" spans="1:41">
      <c r="A689" s="85">
        <v>688</v>
      </c>
      <c r="B689" s="85"/>
      <c r="C689" s="85" t="s">
        <v>1777</v>
      </c>
      <c r="D689" s="85" t="s">
        <v>1806</v>
      </c>
      <c r="E689" s="85" t="s">
        <v>2881</v>
      </c>
      <c r="F689" s="85" t="s">
        <v>2884</v>
      </c>
      <c r="G689" s="85" t="s">
        <v>2</v>
      </c>
      <c r="H689" s="85" t="s">
        <v>220</v>
      </c>
      <c r="I689" s="85">
        <v>2017</v>
      </c>
      <c r="L689" s="85" t="s">
        <v>1</v>
      </c>
      <c r="N689" s="85" t="s">
        <v>1820</v>
      </c>
      <c r="O689" s="92" t="s">
        <v>3831</v>
      </c>
      <c r="P689" s="92" t="s">
        <v>3840</v>
      </c>
      <c r="R689" s="159" t="s">
        <v>4058</v>
      </c>
      <c r="S689" s="70"/>
      <c r="T689" s="85" t="s">
        <v>1820</v>
      </c>
      <c r="U689" s="85" t="s">
        <v>479</v>
      </c>
      <c r="V689" s="169" t="s">
        <v>4320</v>
      </c>
      <c r="W689" s="169" t="s">
        <v>4306</v>
      </c>
      <c r="X689" s="83" t="s">
        <v>1781</v>
      </c>
      <c r="Y689" s="85" t="s">
        <v>1829</v>
      </c>
      <c r="Z689" s="85" t="s">
        <v>219</v>
      </c>
      <c r="AA689" s="85" t="s">
        <v>19</v>
      </c>
      <c r="AB689" s="85" t="s">
        <v>17</v>
      </c>
      <c r="AC689" s="85">
        <v>200</v>
      </c>
      <c r="AD689" s="145" t="s">
        <v>1679</v>
      </c>
      <c r="AK689" s="75">
        <f t="shared" si="37"/>
        <v>0</v>
      </c>
      <c r="AL689" s="75"/>
      <c r="AM689" s="75"/>
      <c r="AN689" s="75"/>
      <c r="AO689" s="91" t="s">
        <v>200</v>
      </c>
    </row>
    <row r="690" spans="1:41">
      <c r="A690" s="85">
        <v>689</v>
      </c>
      <c r="B690" s="85"/>
      <c r="C690" s="85" t="s">
        <v>1777</v>
      </c>
      <c r="D690" s="85" t="s">
        <v>1807</v>
      </c>
      <c r="E690" s="85" t="s">
        <v>2897</v>
      </c>
      <c r="F690" s="85" t="s">
        <v>2898</v>
      </c>
      <c r="G690" s="85" t="s">
        <v>2</v>
      </c>
      <c r="H690" s="85" t="s">
        <v>220</v>
      </c>
      <c r="I690" s="85">
        <v>2017</v>
      </c>
      <c r="L690" s="85" t="s">
        <v>1</v>
      </c>
      <c r="N690" s="85" t="s">
        <v>1821</v>
      </c>
      <c r="O690" s="92" t="s">
        <v>3835</v>
      </c>
      <c r="P690" s="92" t="s">
        <v>3844</v>
      </c>
      <c r="R690" s="159" t="s">
        <v>4059</v>
      </c>
      <c r="S690" s="70"/>
      <c r="T690" s="85" t="s">
        <v>1821</v>
      </c>
      <c r="U690" s="85" t="s">
        <v>1692</v>
      </c>
      <c r="V690" s="97" t="s">
        <v>1353</v>
      </c>
      <c r="W690" s="97" t="s">
        <v>1833</v>
      </c>
      <c r="X690" s="83" t="s">
        <v>1782</v>
      </c>
      <c r="Y690" s="85" t="s">
        <v>1829</v>
      </c>
      <c r="Z690" s="85" t="s">
        <v>219</v>
      </c>
      <c r="AA690" s="85" t="s">
        <v>19</v>
      </c>
      <c r="AB690" s="85" t="s">
        <v>17</v>
      </c>
      <c r="AC690" s="85">
        <v>200</v>
      </c>
      <c r="AD690" s="145" t="s">
        <v>1679</v>
      </c>
      <c r="AF690" s="145">
        <v>1</v>
      </c>
      <c r="AH690" s="145">
        <v>1</v>
      </c>
      <c r="AI690" s="145" t="s">
        <v>1847</v>
      </c>
      <c r="AK690" s="75">
        <f t="shared" si="37"/>
        <v>0</v>
      </c>
      <c r="AL690" s="75"/>
      <c r="AM690" s="75"/>
      <c r="AN690" s="75"/>
      <c r="AO690" s="91" t="s">
        <v>200</v>
      </c>
    </row>
    <row r="691" spans="1:41">
      <c r="A691" s="85">
        <v>690</v>
      </c>
      <c r="B691" s="85"/>
      <c r="C691" s="85" t="s">
        <v>1777</v>
      </c>
      <c r="D691" s="85" t="s">
        <v>1808</v>
      </c>
      <c r="E691" s="85" t="s">
        <v>2897</v>
      </c>
      <c r="F691" s="85" t="s">
        <v>2899</v>
      </c>
      <c r="G691" s="85" t="s">
        <v>2</v>
      </c>
      <c r="H691" s="85" t="s">
        <v>220</v>
      </c>
      <c r="I691" s="85">
        <v>2017</v>
      </c>
      <c r="L691" s="85" t="s">
        <v>1</v>
      </c>
      <c r="N691" s="85" t="s">
        <v>1821</v>
      </c>
      <c r="O691" s="92" t="s">
        <v>3835</v>
      </c>
      <c r="P691" s="92" t="s">
        <v>3844</v>
      </c>
      <c r="R691" s="159" t="s">
        <v>4059</v>
      </c>
      <c r="S691" s="70"/>
      <c r="T691" s="85" t="s">
        <v>1821</v>
      </c>
      <c r="U691" s="85" t="s">
        <v>1692</v>
      </c>
      <c r="V691" s="97" t="s">
        <v>1353</v>
      </c>
      <c r="W691" s="97" t="s">
        <v>1833</v>
      </c>
      <c r="X691" s="83" t="s">
        <v>1782</v>
      </c>
      <c r="Y691" s="85" t="s">
        <v>1828</v>
      </c>
      <c r="Z691" s="85" t="s">
        <v>219</v>
      </c>
      <c r="AA691" s="85" t="s">
        <v>19</v>
      </c>
      <c r="AB691" s="85" t="s">
        <v>14</v>
      </c>
      <c r="AC691" s="85">
        <v>200</v>
      </c>
      <c r="AD691" s="1"/>
      <c r="AE691" s="1"/>
      <c r="AK691" s="75">
        <f t="shared" si="37"/>
        <v>0</v>
      </c>
      <c r="AL691" s="75"/>
      <c r="AM691" s="75"/>
      <c r="AN691" s="75"/>
      <c r="AO691" s="91" t="s">
        <v>200</v>
      </c>
    </row>
    <row r="692" spans="1:41">
      <c r="A692" s="85">
        <v>691</v>
      </c>
      <c r="B692" s="85"/>
      <c r="C692" s="85" t="s">
        <v>1777</v>
      </c>
      <c r="D692" s="85" t="s">
        <v>1809</v>
      </c>
      <c r="E692" s="85" t="s">
        <v>2897</v>
      </c>
      <c r="F692" s="85" t="s">
        <v>2900</v>
      </c>
      <c r="G692" s="85" t="s">
        <v>2</v>
      </c>
      <c r="H692" s="85" t="s">
        <v>220</v>
      </c>
      <c r="I692" s="85">
        <v>2017</v>
      </c>
      <c r="L692" s="85" t="s">
        <v>1</v>
      </c>
      <c r="N692" s="85" t="s">
        <v>1821</v>
      </c>
      <c r="O692" s="92" t="s">
        <v>3835</v>
      </c>
      <c r="P692" s="92" t="s">
        <v>3844</v>
      </c>
      <c r="R692" s="159" t="s">
        <v>4059</v>
      </c>
      <c r="S692" s="70"/>
      <c r="T692" s="85" t="s">
        <v>1821</v>
      </c>
      <c r="U692" s="85" t="s">
        <v>1692</v>
      </c>
      <c r="V692" s="97" t="s">
        <v>1353</v>
      </c>
      <c r="W692" s="97" t="s">
        <v>1833</v>
      </c>
      <c r="X692" s="83" t="s">
        <v>1782</v>
      </c>
      <c r="Y692" s="85" t="s">
        <v>1828</v>
      </c>
      <c r="Z692" s="85" t="s">
        <v>219</v>
      </c>
      <c r="AA692" s="85" t="s">
        <v>19</v>
      </c>
      <c r="AB692" s="85" t="s">
        <v>14</v>
      </c>
      <c r="AC692" s="85">
        <v>200</v>
      </c>
      <c r="AD692" s="1"/>
      <c r="AE692" s="1"/>
      <c r="AK692" s="75">
        <f t="shared" si="37"/>
        <v>0</v>
      </c>
      <c r="AL692" s="75"/>
      <c r="AM692" s="75"/>
      <c r="AN692" s="75"/>
      <c r="AO692" s="91" t="s">
        <v>200</v>
      </c>
    </row>
    <row r="693" spans="1:41">
      <c r="A693" s="85">
        <v>692</v>
      </c>
      <c r="B693" s="85"/>
      <c r="C693" s="85" t="s">
        <v>1777</v>
      </c>
      <c r="D693" s="85" t="s">
        <v>1810</v>
      </c>
      <c r="E693" s="85" t="s">
        <v>2897</v>
      </c>
      <c r="F693" s="85" t="s">
        <v>2901</v>
      </c>
      <c r="G693" s="85" t="s">
        <v>2</v>
      </c>
      <c r="H693" s="85" t="s">
        <v>220</v>
      </c>
      <c r="I693" s="85">
        <v>2017</v>
      </c>
      <c r="L693" s="85" t="s">
        <v>1</v>
      </c>
      <c r="N693" s="85" t="s">
        <v>1821</v>
      </c>
      <c r="O693" s="92" t="s">
        <v>3835</v>
      </c>
      <c r="P693" s="92" t="s">
        <v>3844</v>
      </c>
      <c r="R693" s="159" t="s">
        <v>4059</v>
      </c>
      <c r="S693" s="70"/>
      <c r="T693" s="85" t="s">
        <v>1821</v>
      </c>
      <c r="U693" s="85" t="s">
        <v>1692</v>
      </c>
      <c r="V693" s="97" t="s">
        <v>1353</v>
      </c>
      <c r="W693" s="97" t="s">
        <v>1833</v>
      </c>
      <c r="X693" s="83" t="s">
        <v>1782</v>
      </c>
      <c r="Y693" s="85" t="s">
        <v>1828</v>
      </c>
      <c r="Z693" s="85" t="s">
        <v>219</v>
      </c>
      <c r="AA693" s="85" t="s">
        <v>19</v>
      </c>
      <c r="AB693" s="85" t="s">
        <v>14</v>
      </c>
      <c r="AC693" s="85">
        <v>200</v>
      </c>
      <c r="AD693" s="1"/>
      <c r="AE693" s="1"/>
      <c r="AK693" s="75">
        <f t="shared" si="37"/>
        <v>0</v>
      </c>
      <c r="AL693" s="75"/>
      <c r="AM693" s="75"/>
      <c r="AN693" s="75"/>
      <c r="AO693" s="91" t="s">
        <v>200</v>
      </c>
    </row>
    <row r="694" spans="1:41">
      <c r="A694" s="85">
        <v>693</v>
      </c>
      <c r="B694" s="85"/>
      <c r="C694" s="85" t="s">
        <v>1777</v>
      </c>
      <c r="D694" s="85" t="s">
        <v>1811</v>
      </c>
      <c r="E694" s="85" t="s">
        <v>2902</v>
      </c>
      <c r="F694" s="85" t="s">
        <v>2903</v>
      </c>
      <c r="G694" s="85" t="s">
        <v>2</v>
      </c>
      <c r="H694" s="85" t="s">
        <v>220</v>
      </c>
      <c r="I694" s="85">
        <v>2017</v>
      </c>
      <c r="L694" s="85" t="s">
        <v>1</v>
      </c>
      <c r="N694" s="85" t="s">
        <v>1821</v>
      </c>
      <c r="O694" s="92" t="s">
        <v>3835</v>
      </c>
      <c r="P694" s="92" t="s">
        <v>3844</v>
      </c>
      <c r="R694" s="159" t="s">
        <v>4059</v>
      </c>
      <c r="S694" s="70"/>
      <c r="T694" s="85" t="s">
        <v>1821</v>
      </c>
      <c r="U694" s="85" t="s">
        <v>1692</v>
      </c>
      <c r="V694" s="97" t="s">
        <v>1353</v>
      </c>
      <c r="W694" s="97" t="s">
        <v>1833</v>
      </c>
      <c r="X694" s="83" t="s">
        <v>1782</v>
      </c>
      <c r="Y694" s="85" t="s">
        <v>1828</v>
      </c>
      <c r="Z694" s="85" t="s">
        <v>219</v>
      </c>
      <c r="AA694" s="85" t="s">
        <v>19</v>
      </c>
      <c r="AB694" s="85" t="s">
        <v>14</v>
      </c>
      <c r="AC694" s="85">
        <v>200</v>
      </c>
      <c r="AD694" s="1"/>
      <c r="AE694" s="1"/>
      <c r="AH694" s="145">
        <v>1</v>
      </c>
      <c r="AI694" s="145" t="s">
        <v>1847</v>
      </c>
      <c r="AK694" s="75">
        <f t="shared" si="37"/>
        <v>0</v>
      </c>
      <c r="AL694" s="75"/>
      <c r="AM694" s="75"/>
      <c r="AN694" s="75"/>
      <c r="AO694" s="91" t="s">
        <v>200</v>
      </c>
    </row>
    <row r="695" spans="1:41">
      <c r="A695" s="85">
        <v>694</v>
      </c>
      <c r="B695" s="85"/>
      <c r="C695" s="85" t="s">
        <v>1777</v>
      </c>
      <c r="D695" s="85" t="s">
        <v>1812</v>
      </c>
      <c r="E695" s="85" t="s">
        <v>2902</v>
      </c>
      <c r="F695" s="85" t="s">
        <v>2904</v>
      </c>
      <c r="G695" s="85" t="s">
        <v>2</v>
      </c>
      <c r="H695" s="85" t="s">
        <v>220</v>
      </c>
      <c r="I695" s="85">
        <v>2017</v>
      </c>
      <c r="L695" s="85" t="s">
        <v>1</v>
      </c>
      <c r="N695" s="85" t="s">
        <v>1821</v>
      </c>
      <c r="O695" s="92" t="s">
        <v>3835</v>
      </c>
      <c r="P695" s="92" t="s">
        <v>3844</v>
      </c>
      <c r="R695" s="159" t="s">
        <v>4059</v>
      </c>
      <c r="S695" s="70"/>
      <c r="T695" s="85" t="s">
        <v>1821</v>
      </c>
      <c r="U695" s="85" t="s">
        <v>1692</v>
      </c>
      <c r="V695" s="97" t="s">
        <v>1353</v>
      </c>
      <c r="W695" s="97" t="s">
        <v>1833</v>
      </c>
      <c r="X695" s="83" t="s">
        <v>1782</v>
      </c>
      <c r="Y695" s="85" t="s">
        <v>122</v>
      </c>
      <c r="Z695" s="85" t="s">
        <v>219</v>
      </c>
      <c r="AA695" s="85" t="s">
        <v>19</v>
      </c>
      <c r="AB695" s="85" t="s">
        <v>14</v>
      </c>
      <c r="AC695" s="85">
        <v>200</v>
      </c>
      <c r="AD695" s="1"/>
      <c r="AE695" s="1"/>
      <c r="AK695" s="75">
        <f t="shared" si="37"/>
        <v>0</v>
      </c>
      <c r="AL695" s="75"/>
      <c r="AM695" s="75"/>
      <c r="AN695" s="75"/>
      <c r="AO695" s="91" t="s">
        <v>200</v>
      </c>
    </row>
    <row r="696" spans="1:41" s="64" customFormat="1">
      <c r="A696" s="64">
        <v>695</v>
      </c>
      <c r="B696" s="69"/>
      <c r="C696" s="64" t="s">
        <v>1850</v>
      </c>
      <c r="D696" s="64" t="s">
        <v>1813</v>
      </c>
      <c r="E696" s="64" t="s">
        <v>2885</v>
      </c>
      <c r="F696" s="64" t="s">
        <v>2886</v>
      </c>
      <c r="G696" s="64" t="s">
        <v>2</v>
      </c>
      <c r="H696" s="64" t="s">
        <v>220</v>
      </c>
      <c r="I696" s="64">
        <v>2017</v>
      </c>
      <c r="L696" s="64" t="s">
        <v>1</v>
      </c>
      <c r="M696" s="165"/>
      <c r="N696" s="85" t="s">
        <v>1822</v>
      </c>
      <c r="O696" s="92" t="s">
        <v>1689</v>
      </c>
      <c r="P696" s="92" t="s">
        <v>3863</v>
      </c>
      <c r="Q696" s="85"/>
      <c r="R696" s="159" t="s">
        <v>4060</v>
      </c>
      <c r="S696" s="70"/>
      <c r="T696" s="85" t="s">
        <v>1822</v>
      </c>
      <c r="U696" s="64" t="s">
        <v>1689</v>
      </c>
      <c r="V696" s="82" t="s">
        <v>4321</v>
      </c>
      <c r="W696" s="82" t="s">
        <v>4307</v>
      </c>
      <c r="X696" s="84" t="s">
        <v>1780</v>
      </c>
      <c r="Y696" s="64" t="s">
        <v>1829</v>
      </c>
      <c r="Z696" s="64" t="s">
        <v>219</v>
      </c>
      <c r="AA696" s="64" t="s">
        <v>19</v>
      </c>
      <c r="AB696" s="64" t="s">
        <v>17</v>
      </c>
      <c r="AC696" s="64">
        <v>200</v>
      </c>
      <c r="AD696" s="151" t="s">
        <v>1679</v>
      </c>
      <c r="AE696" s="173"/>
      <c r="AF696" s="145">
        <v>1</v>
      </c>
      <c r="AG696" s="145"/>
      <c r="AH696" s="145">
        <v>1</v>
      </c>
      <c r="AI696" s="145" t="s">
        <v>1681</v>
      </c>
      <c r="AJ696" s="173"/>
      <c r="AK696" s="76">
        <f t="shared" si="37"/>
        <v>0</v>
      </c>
      <c r="AL696" s="76"/>
      <c r="AM696" s="76"/>
      <c r="AN696" s="76"/>
      <c r="AO696" s="77" t="s">
        <v>200</v>
      </c>
    </row>
    <row r="697" spans="1:41" s="64" customFormat="1">
      <c r="A697" s="64">
        <v>696</v>
      </c>
      <c r="B697" s="69"/>
      <c r="C697" s="64" t="s">
        <v>1849</v>
      </c>
      <c r="D697" s="64" t="s">
        <v>1814</v>
      </c>
      <c r="E697" s="64" t="s">
        <v>2885</v>
      </c>
      <c r="F697" s="64" t="s">
        <v>2887</v>
      </c>
      <c r="G697" s="64" t="s">
        <v>2</v>
      </c>
      <c r="H697" s="64" t="s">
        <v>220</v>
      </c>
      <c r="I697" s="64">
        <v>2017</v>
      </c>
      <c r="L697" s="64" t="s">
        <v>1</v>
      </c>
      <c r="M697" s="165"/>
      <c r="N697" s="85" t="s">
        <v>1822</v>
      </c>
      <c r="O697" s="92" t="s">
        <v>1689</v>
      </c>
      <c r="P697" s="92" t="s">
        <v>3863</v>
      </c>
      <c r="Q697" s="85"/>
      <c r="R697" s="159" t="s">
        <v>4060</v>
      </c>
      <c r="S697" s="70"/>
      <c r="T697" s="85" t="s">
        <v>1822</v>
      </c>
      <c r="U697" s="64" t="s">
        <v>1689</v>
      </c>
      <c r="V697" s="167" t="s">
        <v>4321</v>
      </c>
      <c r="W697" s="167" t="s">
        <v>4307</v>
      </c>
      <c r="X697" s="84" t="s">
        <v>1780</v>
      </c>
      <c r="Y697" s="64" t="s">
        <v>1828</v>
      </c>
      <c r="Z697" s="64" t="s">
        <v>219</v>
      </c>
      <c r="AA697" s="64" t="s">
        <v>19</v>
      </c>
      <c r="AB697" s="64" t="s">
        <v>14</v>
      </c>
      <c r="AC697" s="64">
        <v>200</v>
      </c>
      <c r="AD697" s="151"/>
      <c r="AE697" s="173"/>
      <c r="AF697" s="145"/>
      <c r="AG697" s="145"/>
      <c r="AH697" s="145"/>
      <c r="AI697" s="145"/>
      <c r="AJ697" s="173"/>
      <c r="AK697" s="76">
        <f t="shared" si="37"/>
        <v>0</v>
      </c>
      <c r="AL697" s="76"/>
      <c r="AM697" s="76"/>
      <c r="AN697" s="76"/>
      <c r="AO697" s="77" t="s">
        <v>200</v>
      </c>
    </row>
    <row r="698" spans="1:41" s="64" customFormat="1">
      <c r="A698" s="64">
        <v>697</v>
      </c>
      <c r="B698" s="69"/>
      <c r="C698" s="64" t="s">
        <v>1849</v>
      </c>
      <c r="D698" s="64" t="s">
        <v>1815</v>
      </c>
      <c r="E698" s="64" t="s">
        <v>2885</v>
      </c>
      <c r="F698" s="64" t="s">
        <v>2888</v>
      </c>
      <c r="G698" s="64" t="s">
        <v>2</v>
      </c>
      <c r="H698" s="64" t="s">
        <v>220</v>
      </c>
      <c r="I698" s="64">
        <v>2017</v>
      </c>
      <c r="L698" s="64" t="s">
        <v>1</v>
      </c>
      <c r="M698" s="165"/>
      <c r="N698" s="85" t="s">
        <v>1822</v>
      </c>
      <c r="O698" s="92" t="s">
        <v>1689</v>
      </c>
      <c r="P698" s="92" t="s">
        <v>3863</v>
      </c>
      <c r="Q698" s="85"/>
      <c r="R698" s="159" t="s">
        <v>4060</v>
      </c>
      <c r="S698" s="70"/>
      <c r="T698" s="85" t="s">
        <v>1822</v>
      </c>
      <c r="U698" s="64" t="s">
        <v>1689</v>
      </c>
      <c r="V698" s="167" t="s">
        <v>4321</v>
      </c>
      <c r="W698" s="167" t="s">
        <v>4307</v>
      </c>
      <c r="X698" s="84" t="s">
        <v>1780</v>
      </c>
      <c r="Y698" s="64" t="s">
        <v>1828</v>
      </c>
      <c r="Z698" s="64" t="s">
        <v>219</v>
      </c>
      <c r="AA698" s="64" t="s">
        <v>19</v>
      </c>
      <c r="AB698" s="64" t="s">
        <v>14</v>
      </c>
      <c r="AC698" s="64">
        <v>200</v>
      </c>
      <c r="AD698" s="151"/>
      <c r="AE698" s="173"/>
      <c r="AF698" s="145"/>
      <c r="AG698" s="145"/>
      <c r="AH698" s="145"/>
      <c r="AI698" s="145"/>
      <c r="AJ698" s="173"/>
      <c r="AK698" s="76">
        <f t="shared" si="37"/>
        <v>0</v>
      </c>
      <c r="AL698" s="76"/>
      <c r="AM698" s="76"/>
      <c r="AN698" s="76"/>
      <c r="AO698" s="77" t="s">
        <v>200</v>
      </c>
    </row>
    <row r="699" spans="1:41" s="69" customFormat="1">
      <c r="A699" s="69">
        <v>698</v>
      </c>
      <c r="C699" s="69" t="s">
        <v>1851</v>
      </c>
      <c r="D699" s="69" t="s">
        <v>1816</v>
      </c>
      <c r="E699" s="69" t="s">
        <v>2889</v>
      </c>
      <c r="F699" s="69" t="s">
        <v>2890</v>
      </c>
      <c r="G699" s="69" t="s">
        <v>2</v>
      </c>
      <c r="H699" s="69" t="s">
        <v>220</v>
      </c>
      <c r="I699" s="69">
        <v>2017</v>
      </c>
      <c r="L699" s="69" t="s">
        <v>1</v>
      </c>
      <c r="N699" s="69" t="s">
        <v>1822</v>
      </c>
      <c r="O699" s="70" t="s">
        <v>1689</v>
      </c>
      <c r="P699" s="70" t="s">
        <v>3863</v>
      </c>
      <c r="R699" s="175" t="s">
        <v>4060</v>
      </c>
      <c r="S699" s="70"/>
      <c r="T699" s="69" t="s">
        <v>1822</v>
      </c>
      <c r="U699" s="69" t="s">
        <v>1689</v>
      </c>
      <c r="V699" s="111" t="s">
        <v>1834</v>
      </c>
      <c r="W699" s="111" t="s">
        <v>4308</v>
      </c>
      <c r="X699" s="181" t="s">
        <v>1780</v>
      </c>
      <c r="Y699" s="69" t="s">
        <v>1828</v>
      </c>
      <c r="Z699" s="69" t="s">
        <v>219</v>
      </c>
      <c r="AA699" s="69" t="s">
        <v>19</v>
      </c>
      <c r="AB699" s="69" t="s">
        <v>14</v>
      </c>
      <c r="AC699" s="69">
        <v>200</v>
      </c>
      <c r="AD699" s="147"/>
      <c r="AE699" s="147"/>
      <c r="AF699" s="147"/>
      <c r="AG699" s="147">
        <v>695</v>
      </c>
      <c r="AH699" s="147">
        <v>1</v>
      </c>
      <c r="AI699" s="147" t="s">
        <v>1847</v>
      </c>
      <c r="AJ699" s="147"/>
      <c r="AK699" s="182">
        <f t="shared" si="37"/>
        <v>0</v>
      </c>
      <c r="AL699" s="182"/>
      <c r="AM699" s="182"/>
      <c r="AN699" s="182"/>
      <c r="AO699" s="74" t="s">
        <v>200</v>
      </c>
    </row>
    <row r="700" spans="1:41" s="69" customFormat="1">
      <c r="A700" s="69">
        <v>699</v>
      </c>
      <c r="C700" s="69" t="s">
        <v>1851</v>
      </c>
      <c r="D700" s="69" t="s">
        <v>1817</v>
      </c>
      <c r="E700" s="69" t="s">
        <v>2889</v>
      </c>
      <c r="F700" s="69" t="s">
        <v>2891</v>
      </c>
      <c r="G700" s="69" t="s">
        <v>2</v>
      </c>
      <c r="H700" s="69" t="s">
        <v>220</v>
      </c>
      <c r="I700" s="69">
        <v>2017</v>
      </c>
      <c r="L700" s="69" t="s">
        <v>1</v>
      </c>
      <c r="N700" s="69" t="s">
        <v>1822</v>
      </c>
      <c r="O700" s="70" t="s">
        <v>1689</v>
      </c>
      <c r="P700" s="70" t="s">
        <v>3863</v>
      </c>
      <c r="R700" s="175" t="s">
        <v>4060</v>
      </c>
      <c r="S700" s="70"/>
      <c r="T700" s="69" t="s">
        <v>1822</v>
      </c>
      <c r="U700" s="69" t="s">
        <v>1689</v>
      </c>
      <c r="V700" s="111" t="s">
        <v>1834</v>
      </c>
      <c r="W700" s="111" t="s">
        <v>4308</v>
      </c>
      <c r="X700" s="181" t="s">
        <v>1780</v>
      </c>
      <c r="Y700" s="69" t="s">
        <v>1828</v>
      </c>
      <c r="Z700" s="69" t="s">
        <v>219</v>
      </c>
      <c r="AA700" s="69" t="s">
        <v>19</v>
      </c>
      <c r="AB700" s="69" t="s">
        <v>14</v>
      </c>
      <c r="AC700" s="69">
        <v>200</v>
      </c>
      <c r="AD700" s="147"/>
      <c r="AE700" s="147"/>
      <c r="AF700" s="147"/>
      <c r="AG700" s="147"/>
      <c r="AH700" s="147"/>
      <c r="AI700" s="147"/>
      <c r="AJ700" s="147"/>
      <c r="AK700" s="182">
        <f t="shared" si="37"/>
        <v>0</v>
      </c>
      <c r="AL700" s="182"/>
      <c r="AM700" s="182"/>
      <c r="AN700" s="182"/>
      <c r="AO700" s="74" t="s">
        <v>200</v>
      </c>
    </row>
    <row r="701" spans="1:41" s="69" customFormat="1">
      <c r="A701" s="69">
        <v>700</v>
      </c>
      <c r="C701" s="69" t="s">
        <v>1851</v>
      </c>
      <c r="D701" s="69" t="s">
        <v>1818</v>
      </c>
      <c r="E701" s="69" t="s">
        <v>2889</v>
      </c>
      <c r="F701" s="69" t="s">
        <v>2892</v>
      </c>
      <c r="G701" s="69" t="s">
        <v>2</v>
      </c>
      <c r="H701" s="69" t="s">
        <v>220</v>
      </c>
      <c r="I701" s="69">
        <v>2017</v>
      </c>
      <c r="L701" s="69" t="s">
        <v>1</v>
      </c>
      <c r="N701" s="69" t="s">
        <v>1822</v>
      </c>
      <c r="O701" s="70" t="s">
        <v>1689</v>
      </c>
      <c r="P701" s="70" t="s">
        <v>3863</v>
      </c>
      <c r="R701" s="175" t="s">
        <v>4060</v>
      </c>
      <c r="S701" s="70"/>
      <c r="T701" s="69" t="s">
        <v>1822</v>
      </c>
      <c r="U701" s="69" t="s">
        <v>1689</v>
      </c>
      <c r="V701" s="111" t="s">
        <v>1834</v>
      </c>
      <c r="W701" s="111" t="s">
        <v>4308</v>
      </c>
      <c r="X701" s="181" t="s">
        <v>1780</v>
      </c>
      <c r="Y701" s="69" t="s">
        <v>1828</v>
      </c>
      <c r="Z701" s="69" t="s">
        <v>219</v>
      </c>
      <c r="AA701" s="69" t="s">
        <v>19</v>
      </c>
      <c r="AB701" s="69" t="s">
        <v>14</v>
      </c>
      <c r="AC701" s="69">
        <v>200</v>
      </c>
      <c r="AD701" s="147"/>
      <c r="AE701" s="147"/>
      <c r="AF701" s="147"/>
      <c r="AG701" s="147"/>
      <c r="AH701" s="147"/>
      <c r="AI701" s="147"/>
      <c r="AJ701" s="147"/>
      <c r="AK701" s="182">
        <f t="shared" si="37"/>
        <v>0</v>
      </c>
      <c r="AL701" s="182"/>
      <c r="AM701" s="182"/>
      <c r="AN701" s="182"/>
      <c r="AO701" s="74" t="s">
        <v>200</v>
      </c>
    </row>
    <row r="702" spans="1:41" s="69" customFormat="1">
      <c r="A702" s="69">
        <v>701</v>
      </c>
      <c r="C702" s="69" t="s">
        <v>1851</v>
      </c>
      <c r="D702" s="69" t="s">
        <v>1819</v>
      </c>
      <c r="E702" s="69" t="s">
        <v>2889</v>
      </c>
      <c r="F702" s="69" t="s">
        <v>2893</v>
      </c>
      <c r="G702" s="69" t="s">
        <v>2</v>
      </c>
      <c r="H702" s="69" t="s">
        <v>220</v>
      </c>
      <c r="I702" s="69">
        <v>2017</v>
      </c>
      <c r="L702" s="69" t="s">
        <v>1</v>
      </c>
      <c r="N702" s="69" t="s">
        <v>1822</v>
      </c>
      <c r="O702" s="70" t="s">
        <v>1689</v>
      </c>
      <c r="P702" s="70" t="s">
        <v>3863</v>
      </c>
      <c r="R702" s="175" t="s">
        <v>4060</v>
      </c>
      <c r="S702" s="70"/>
      <c r="T702" s="69" t="s">
        <v>1822</v>
      </c>
      <c r="U702" s="69" t="s">
        <v>1689</v>
      </c>
      <c r="V702" s="111" t="s">
        <v>1834</v>
      </c>
      <c r="W702" s="111" t="s">
        <v>4308</v>
      </c>
      <c r="X702" s="181" t="s">
        <v>1780</v>
      </c>
      <c r="Y702" s="69" t="s">
        <v>772</v>
      </c>
      <c r="Z702" s="69" t="s">
        <v>186</v>
      </c>
      <c r="AA702" s="69" t="s">
        <v>19</v>
      </c>
      <c r="AB702" s="69" t="s">
        <v>17</v>
      </c>
      <c r="AC702" s="69">
        <v>200</v>
      </c>
      <c r="AD702" s="147"/>
      <c r="AE702" s="147"/>
      <c r="AF702" s="147"/>
      <c r="AG702" s="147"/>
      <c r="AH702" s="147"/>
      <c r="AI702" s="147"/>
      <c r="AJ702" s="147"/>
      <c r="AK702" s="182">
        <f t="shared" si="37"/>
        <v>0</v>
      </c>
      <c r="AL702" s="182"/>
      <c r="AM702" s="182"/>
      <c r="AN702" s="182"/>
      <c r="AO702" s="74" t="s">
        <v>200</v>
      </c>
    </row>
    <row r="703" spans="1:41">
      <c r="A703" s="85">
        <v>702</v>
      </c>
      <c r="C703" s="85" t="s">
        <v>1777</v>
      </c>
      <c r="D703" s="85" t="s">
        <v>1949</v>
      </c>
      <c r="E703" s="85" t="s">
        <v>1898</v>
      </c>
      <c r="F703" s="85" t="s">
        <v>1986</v>
      </c>
      <c r="G703" s="85" t="s">
        <v>2</v>
      </c>
      <c r="H703" s="85" t="s">
        <v>220</v>
      </c>
      <c r="I703" s="85">
        <v>2017</v>
      </c>
      <c r="L703" s="85" t="s">
        <v>5</v>
      </c>
      <c r="N703" s="85" t="s">
        <v>3685</v>
      </c>
      <c r="O703" s="92" t="s">
        <v>3830</v>
      </c>
      <c r="P703" s="92" t="s">
        <v>3838</v>
      </c>
      <c r="R703" s="159" t="s">
        <v>4130</v>
      </c>
      <c r="S703" s="70" t="s">
        <v>4131</v>
      </c>
      <c r="T703" s="85" t="s">
        <v>1823</v>
      </c>
      <c r="U703" s="85" t="s">
        <v>1684</v>
      </c>
      <c r="V703" s="97" t="s">
        <v>1836</v>
      </c>
      <c r="W703" s="97" t="s">
        <v>1835</v>
      </c>
      <c r="X703" s="83" t="s">
        <v>1779</v>
      </c>
      <c r="Y703" s="85" t="s">
        <v>769</v>
      </c>
      <c r="Z703" s="85" t="s">
        <v>219</v>
      </c>
      <c r="AA703" s="85" t="s">
        <v>19</v>
      </c>
      <c r="AB703" s="85" t="s">
        <v>14</v>
      </c>
      <c r="AC703" s="85">
        <v>300</v>
      </c>
      <c r="AK703" s="58">
        <f>SUM(AL703:AN703)</f>
        <v>144671000</v>
      </c>
      <c r="AL703" s="58"/>
      <c r="AM703" s="58"/>
      <c r="AN703" s="58">
        <v>144671000</v>
      </c>
      <c r="AO703" s="91" t="s">
        <v>200</v>
      </c>
    </row>
    <row r="704" spans="1:41">
      <c r="A704" s="85">
        <v>703</v>
      </c>
      <c r="C704" s="85" t="s">
        <v>1777</v>
      </c>
      <c r="D704" s="85" t="s">
        <v>1950</v>
      </c>
      <c r="E704" s="85" t="s">
        <v>1898</v>
      </c>
      <c r="F704" s="85" t="s">
        <v>2838</v>
      </c>
      <c r="G704" s="85" t="s">
        <v>2</v>
      </c>
      <c r="H704" s="85" t="s">
        <v>220</v>
      </c>
      <c r="I704" s="85">
        <v>2017</v>
      </c>
      <c r="L704" s="85" t="s">
        <v>5</v>
      </c>
      <c r="N704" s="85" t="s">
        <v>1823</v>
      </c>
      <c r="O704" s="92" t="s">
        <v>3830</v>
      </c>
      <c r="P704" s="92" t="s">
        <v>3838</v>
      </c>
      <c r="R704" s="159" t="s">
        <v>4061</v>
      </c>
      <c r="S704" s="70"/>
      <c r="T704" s="85" t="s">
        <v>1823</v>
      </c>
      <c r="U704" s="85" t="s">
        <v>1684</v>
      </c>
      <c r="V704" s="97" t="s">
        <v>1838</v>
      </c>
      <c r="W704" s="97" t="s">
        <v>1837</v>
      </c>
      <c r="X704" s="83" t="s">
        <v>1779</v>
      </c>
      <c r="Y704" s="85" t="s">
        <v>769</v>
      </c>
      <c r="Z704" s="85" t="s">
        <v>219</v>
      </c>
      <c r="AA704" s="85" t="s">
        <v>19</v>
      </c>
      <c r="AB704" s="85" t="s">
        <v>14</v>
      </c>
      <c r="AC704" s="85">
        <v>300</v>
      </c>
      <c r="AG704" s="145">
        <v>716</v>
      </c>
      <c r="AH704" s="145">
        <v>1</v>
      </c>
      <c r="AI704" s="145" t="s">
        <v>1847</v>
      </c>
      <c r="AK704" s="58">
        <f t="shared" ref="AK704:AK721" si="38">SUM(AL704:AN704)</f>
        <v>0</v>
      </c>
      <c r="AL704" s="58"/>
      <c r="AM704" s="58"/>
      <c r="AN704" s="58"/>
      <c r="AO704" s="91" t="s">
        <v>200</v>
      </c>
    </row>
    <row r="705" spans="1:41">
      <c r="A705" s="85">
        <v>704</v>
      </c>
      <c r="C705" s="85" t="s">
        <v>1777</v>
      </c>
      <c r="D705" s="85" t="s">
        <v>1951</v>
      </c>
      <c r="E705" s="85" t="s">
        <v>1898</v>
      </c>
      <c r="F705" s="85" t="s">
        <v>2839</v>
      </c>
      <c r="G705" s="85" t="s">
        <v>2</v>
      </c>
      <c r="H705" s="85" t="s">
        <v>220</v>
      </c>
      <c r="I705" s="85">
        <v>2017</v>
      </c>
      <c r="L705" s="85" t="s">
        <v>5</v>
      </c>
      <c r="N705" s="85" t="s">
        <v>1823</v>
      </c>
      <c r="O705" s="92" t="s">
        <v>3830</v>
      </c>
      <c r="P705" s="92" t="s">
        <v>3838</v>
      </c>
      <c r="R705" s="159" t="s">
        <v>4061</v>
      </c>
      <c r="S705" s="70"/>
      <c r="T705" s="85" t="s">
        <v>1823</v>
      </c>
      <c r="U705" s="85" t="s">
        <v>1684</v>
      </c>
      <c r="V705" s="97" t="s">
        <v>1840</v>
      </c>
      <c r="W705" s="97" t="s">
        <v>1839</v>
      </c>
      <c r="X705" s="83" t="s">
        <v>1779</v>
      </c>
      <c r="Y705" s="85" t="s">
        <v>769</v>
      </c>
      <c r="Z705" s="85" t="s">
        <v>219</v>
      </c>
      <c r="AA705" s="85" t="s">
        <v>19</v>
      </c>
      <c r="AB705" s="85" t="s">
        <v>14</v>
      </c>
      <c r="AC705" s="85">
        <v>300</v>
      </c>
      <c r="AG705" s="145">
        <v>716</v>
      </c>
      <c r="AH705" s="145">
        <v>1</v>
      </c>
      <c r="AI705" s="145" t="s">
        <v>1847</v>
      </c>
      <c r="AK705" s="58">
        <f t="shared" si="38"/>
        <v>0</v>
      </c>
      <c r="AL705" s="58"/>
      <c r="AM705" s="58"/>
      <c r="AN705" s="58"/>
      <c r="AO705" s="91" t="s">
        <v>200</v>
      </c>
    </row>
    <row r="706" spans="1:41">
      <c r="A706" s="85">
        <v>705</v>
      </c>
      <c r="C706" s="85" t="s">
        <v>1777</v>
      </c>
      <c r="D706" s="85" t="s">
        <v>1952</v>
      </c>
      <c r="E706" s="85" t="s">
        <v>1898</v>
      </c>
      <c r="F706" s="85" t="s">
        <v>2840</v>
      </c>
      <c r="G706" s="85" t="s">
        <v>2</v>
      </c>
      <c r="H706" s="85" t="s">
        <v>220</v>
      </c>
      <c r="I706" s="85">
        <v>2017</v>
      </c>
      <c r="L706" s="85" t="s">
        <v>5</v>
      </c>
      <c r="N706" s="85" t="s">
        <v>1823</v>
      </c>
      <c r="O706" s="92" t="s">
        <v>3830</v>
      </c>
      <c r="P706" s="92" t="s">
        <v>3838</v>
      </c>
      <c r="R706" s="159" t="s">
        <v>4061</v>
      </c>
      <c r="S706" s="70"/>
      <c r="T706" s="85" t="s">
        <v>1823</v>
      </c>
      <c r="U706" s="85" t="s">
        <v>1684</v>
      </c>
      <c r="V706" s="97" t="s">
        <v>1842</v>
      </c>
      <c r="W706" s="97" t="s">
        <v>1841</v>
      </c>
      <c r="X706" s="83" t="s">
        <v>1779</v>
      </c>
      <c r="Y706" s="85" t="s">
        <v>769</v>
      </c>
      <c r="Z706" s="85" t="s">
        <v>219</v>
      </c>
      <c r="AA706" s="85" t="s">
        <v>19</v>
      </c>
      <c r="AB706" s="85" t="s">
        <v>14</v>
      </c>
      <c r="AC706" s="85">
        <v>300</v>
      </c>
      <c r="AG706" s="145">
        <v>716</v>
      </c>
      <c r="AH706" s="145">
        <v>1</v>
      </c>
      <c r="AI706" s="145" t="s">
        <v>1847</v>
      </c>
      <c r="AK706" s="58">
        <f t="shared" si="38"/>
        <v>0</v>
      </c>
      <c r="AL706" s="58"/>
      <c r="AM706" s="58"/>
      <c r="AN706" s="58"/>
      <c r="AO706" s="91" t="s">
        <v>200</v>
      </c>
    </row>
    <row r="707" spans="1:41">
      <c r="A707" s="85">
        <v>706</v>
      </c>
      <c r="C707" s="85" t="s">
        <v>1777</v>
      </c>
      <c r="D707" s="85" t="s">
        <v>1953</v>
      </c>
      <c r="E707" s="85" t="s">
        <v>1898</v>
      </c>
      <c r="F707" s="85" t="s">
        <v>2841</v>
      </c>
      <c r="G707" s="85" t="s">
        <v>2</v>
      </c>
      <c r="H707" s="85" t="s">
        <v>220</v>
      </c>
      <c r="I707" s="85">
        <v>2017</v>
      </c>
      <c r="L707" s="85" t="s">
        <v>5</v>
      </c>
      <c r="N707" s="85" t="s">
        <v>1823</v>
      </c>
      <c r="O707" s="92" t="s">
        <v>3830</v>
      </c>
      <c r="P707" s="92" t="s">
        <v>3838</v>
      </c>
      <c r="R707" s="159" t="s">
        <v>4061</v>
      </c>
      <c r="S707" s="70"/>
      <c r="T707" s="85" t="s">
        <v>1823</v>
      </c>
      <c r="U707" s="85" t="s">
        <v>1684</v>
      </c>
      <c r="V707" s="97" t="s">
        <v>1842</v>
      </c>
      <c r="W707" s="97" t="s">
        <v>1841</v>
      </c>
      <c r="X707" s="83" t="s">
        <v>1779</v>
      </c>
      <c r="Y707" s="85" t="s">
        <v>217</v>
      </c>
      <c r="Z707" s="85" t="s">
        <v>219</v>
      </c>
      <c r="AA707" s="85" t="s">
        <v>19</v>
      </c>
      <c r="AB707" s="85" t="s">
        <v>17</v>
      </c>
      <c r="AC707" s="85">
        <v>200</v>
      </c>
      <c r="AK707" s="58">
        <f t="shared" si="38"/>
        <v>0</v>
      </c>
      <c r="AL707" s="58"/>
      <c r="AM707" s="58"/>
      <c r="AN707" s="58"/>
      <c r="AO707" s="91" t="s">
        <v>200</v>
      </c>
    </row>
    <row r="708" spans="1:41" s="64" customFormat="1">
      <c r="A708" s="64">
        <v>707</v>
      </c>
      <c r="B708" s="69"/>
      <c r="C708" s="64" t="s">
        <v>1849</v>
      </c>
      <c r="D708" s="64" t="s">
        <v>1954</v>
      </c>
      <c r="E708" s="64" t="s">
        <v>2905</v>
      </c>
      <c r="F708" s="64" t="s">
        <v>2906</v>
      </c>
      <c r="G708" s="64" t="s">
        <v>2</v>
      </c>
      <c r="H708" s="64" t="s">
        <v>220</v>
      </c>
      <c r="I708" s="64">
        <v>2017</v>
      </c>
      <c r="L708" s="64" t="s">
        <v>5</v>
      </c>
      <c r="M708" s="165"/>
      <c r="N708" s="85" t="s">
        <v>1824</v>
      </c>
      <c r="O708" s="92" t="s">
        <v>3835</v>
      </c>
      <c r="P708" s="92" t="s">
        <v>3854</v>
      </c>
      <c r="Q708" s="85" t="s">
        <v>3827</v>
      </c>
      <c r="R708" s="159" t="s">
        <v>4106</v>
      </c>
      <c r="S708" s="70"/>
      <c r="T708" s="85" t="s">
        <v>1824</v>
      </c>
      <c r="U708" s="64" t="s">
        <v>1692</v>
      </c>
      <c r="V708" s="82" t="s">
        <v>1844</v>
      </c>
      <c r="W708" s="82" t="s">
        <v>1843</v>
      </c>
      <c r="X708" s="84" t="s">
        <v>1782</v>
      </c>
      <c r="Y708" s="64" t="s">
        <v>217</v>
      </c>
      <c r="Z708" s="64" t="s">
        <v>219</v>
      </c>
      <c r="AA708" s="64" t="s">
        <v>19</v>
      </c>
      <c r="AB708" s="64" t="s">
        <v>17</v>
      </c>
      <c r="AC708" s="64">
        <v>200</v>
      </c>
      <c r="AD708" s="151"/>
      <c r="AE708" s="173"/>
      <c r="AF708" s="151"/>
      <c r="AG708" s="151"/>
      <c r="AH708" s="151"/>
      <c r="AI708" s="151"/>
      <c r="AJ708" s="173"/>
      <c r="AK708" s="139">
        <f t="shared" si="38"/>
        <v>0</v>
      </c>
      <c r="AL708" s="139"/>
      <c r="AM708" s="139"/>
      <c r="AN708" s="139"/>
      <c r="AO708" s="77" t="s">
        <v>200</v>
      </c>
    </row>
    <row r="709" spans="1:41" s="64" customFormat="1">
      <c r="A709" s="64">
        <v>708</v>
      </c>
      <c r="C709" s="64" t="s">
        <v>1850</v>
      </c>
      <c r="D709" s="64" t="s">
        <v>1955</v>
      </c>
      <c r="E709" s="64" t="s">
        <v>1899</v>
      </c>
      <c r="F709" s="64" t="s">
        <v>1987</v>
      </c>
      <c r="G709" s="64" t="s">
        <v>2</v>
      </c>
      <c r="H709" s="64" t="s">
        <v>220</v>
      </c>
      <c r="I709" s="64">
        <v>2017</v>
      </c>
      <c r="L709" s="64" t="s">
        <v>5</v>
      </c>
      <c r="M709" s="165"/>
      <c r="N709" s="85" t="s">
        <v>254</v>
      </c>
      <c r="O709" s="92" t="s">
        <v>3830</v>
      </c>
      <c r="P709" s="92" t="s">
        <v>3864</v>
      </c>
      <c r="Q709" s="85"/>
      <c r="R709" s="159" t="s">
        <v>4009</v>
      </c>
      <c r="S709" s="70"/>
      <c r="T709" s="85" t="s">
        <v>254</v>
      </c>
      <c r="U709" s="64" t="s">
        <v>1684</v>
      </c>
      <c r="V709" s="82" t="s">
        <v>1846</v>
      </c>
      <c r="W709" s="82" t="s">
        <v>1845</v>
      </c>
      <c r="X709" s="84" t="s">
        <v>1779</v>
      </c>
      <c r="Y709" s="64" t="s">
        <v>769</v>
      </c>
      <c r="Z709" s="64" t="s">
        <v>219</v>
      </c>
      <c r="AA709" s="64" t="s">
        <v>19</v>
      </c>
      <c r="AB709" s="64" t="s">
        <v>14</v>
      </c>
      <c r="AC709" s="64">
        <v>300</v>
      </c>
      <c r="AD709" s="151"/>
      <c r="AE709" s="173"/>
      <c r="AF709" s="151"/>
      <c r="AG709" s="151"/>
      <c r="AH709" s="151"/>
      <c r="AI709" s="151"/>
      <c r="AJ709" s="173"/>
      <c r="AK709" s="139">
        <f t="shared" si="38"/>
        <v>0</v>
      </c>
      <c r="AL709" s="139"/>
      <c r="AM709" s="139"/>
      <c r="AN709" s="139"/>
      <c r="AO709" s="77" t="s">
        <v>200</v>
      </c>
    </row>
    <row r="710" spans="1:41" s="64" customFormat="1">
      <c r="A710" s="64">
        <v>709</v>
      </c>
      <c r="C710" s="64" t="s">
        <v>1850</v>
      </c>
      <c r="D710" s="64" t="s">
        <v>1956</v>
      </c>
      <c r="E710" s="64" t="s">
        <v>1899</v>
      </c>
      <c r="F710" s="64" t="s">
        <v>2842</v>
      </c>
      <c r="G710" s="64" t="s">
        <v>2</v>
      </c>
      <c r="H710" s="64" t="s">
        <v>220</v>
      </c>
      <c r="I710" s="64">
        <v>2017</v>
      </c>
      <c r="L710" s="64" t="s">
        <v>5</v>
      </c>
      <c r="M710" s="165"/>
      <c r="N710" s="85" t="s">
        <v>254</v>
      </c>
      <c r="O710" s="92" t="s">
        <v>3830</v>
      </c>
      <c r="P710" s="92" t="s">
        <v>3864</v>
      </c>
      <c r="Q710" s="85"/>
      <c r="R710" s="159" t="s">
        <v>4009</v>
      </c>
      <c r="S710" s="70"/>
      <c r="T710" s="85" t="s">
        <v>254</v>
      </c>
      <c r="U710" s="64" t="s">
        <v>1684</v>
      </c>
      <c r="V710" s="82" t="s">
        <v>1846</v>
      </c>
      <c r="W710" s="82" t="s">
        <v>1845</v>
      </c>
      <c r="X710" s="84" t="s">
        <v>1779</v>
      </c>
      <c r="Y710" s="64" t="s">
        <v>769</v>
      </c>
      <c r="Z710" s="64" t="s">
        <v>219</v>
      </c>
      <c r="AA710" s="64" t="s">
        <v>19</v>
      </c>
      <c r="AB710" s="64" t="s">
        <v>14</v>
      </c>
      <c r="AC710" s="64">
        <v>300</v>
      </c>
      <c r="AD710" s="151"/>
      <c r="AE710" s="173"/>
      <c r="AF710" s="151"/>
      <c r="AG710" s="151"/>
      <c r="AH710" s="151"/>
      <c r="AI710" s="151"/>
      <c r="AJ710" s="173"/>
      <c r="AK710" s="139">
        <f t="shared" si="38"/>
        <v>0</v>
      </c>
      <c r="AL710" s="139"/>
      <c r="AM710" s="139"/>
      <c r="AN710" s="139"/>
      <c r="AO710" s="77" t="s">
        <v>200</v>
      </c>
    </row>
    <row r="711" spans="1:41" s="64" customFormat="1">
      <c r="A711" s="64">
        <v>710</v>
      </c>
      <c r="C711" s="64" t="s">
        <v>1850</v>
      </c>
      <c r="D711" s="64" t="s">
        <v>1957</v>
      </c>
      <c r="E711" s="64" t="s">
        <v>1899</v>
      </c>
      <c r="F711" s="64" t="s">
        <v>2843</v>
      </c>
      <c r="G711" s="64" t="s">
        <v>2</v>
      </c>
      <c r="H711" s="64" t="s">
        <v>220</v>
      </c>
      <c r="I711" s="64">
        <v>2017</v>
      </c>
      <c r="L711" s="64" t="s">
        <v>5</v>
      </c>
      <c r="M711" s="165"/>
      <c r="N711" s="85" t="s">
        <v>254</v>
      </c>
      <c r="O711" s="92" t="s">
        <v>3830</v>
      </c>
      <c r="P711" s="92" t="s">
        <v>3864</v>
      </c>
      <c r="Q711" s="85"/>
      <c r="R711" s="159" t="s">
        <v>4009</v>
      </c>
      <c r="S711" s="70"/>
      <c r="T711" s="85" t="s">
        <v>254</v>
      </c>
      <c r="U711" s="64" t="s">
        <v>1684</v>
      </c>
      <c r="V711" s="82" t="s">
        <v>1846</v>
      </c>
      <c r="W711" s="82" t="s">
        <v>1845</v>
      </c>
      <c r="X711" s="84" t="s">
        <v>1779</v>
      </c>
      <c r="Y711" s="64" t="s">
        <v>769</v>
      </c>
      <c r="Z711" s="64" t="s">
        <v>219</v>
      </c>
      <c r="AA711" s="64" t="s">
        <v>19</v>
      </c>
      <c r="AB711" s="64" t="s">
        <v>14</v>
      </c>
      <c r="AC711" s="64">
        <v>300</v>
      </c>
      <c r="AD711" s="151"/>
      <c r="AE711" s="173"/>
      <c r="AF711" s="151"/>
      <c r="AG711" s="151"/>
      <c r="AH711" s="151"/>
      <c r="AI711" s="151"/>
      <c r="AJ711" s="173"/>
      <c r="AK711" s="139">
        <f t="shared" si="38"/>
        <v>0</v>
      </c>
      <c r="AL711" s="139"/>
      <c r="AM711" s="139"/>
      <c r="AN711" s="139"/>
      <c r="AO711" s="77" t="s">
        <v>200</v>
      </c>
    </row>
    <row r="712" spans="1:41" s="64" customFormat="1">
      <c r="A712" s="64">
        <v>711</v>
      </c>
      <c r="C712" s="64" t="s">
        <v>1850</v>
      </c>
      <c r="D712" s="64" t="s">
        <v>1958</v>
      </c>
      <c r="E712" s="64" t="s">
        <v>1899</v>
      </c>
      <c r="F712" s="64" t="s">
        <v>2844</v>
      </c>
      <c r="G712" s="64" t="s">
        <v>2</v>
      </c>
      <c r="H712" s="64" t="s">
        <v>220</v>
      </c>
      <c r="I712" s="64">
        <v>2017</v>
      </c>
      <c r="L712" s="64" t="s">
        <v>5</v>
      </c>
      <c r="M712" s="165"/>
      <c r="N712" s="85" t="s">
        <v>254</v>
      </c>
      <c r="O712" s="92" t="s">
        <v>3830</v>
      </c>
      <c r="P712" s="92" t="s">
        <v>3864</v>
      </c>
      <c r="Q712" s="85"/>
      <c r="R712" s="159" t="s">
        <v>4009</v>
      </c>
      <c r="S712" s="70"/>
      <c r="T712" s="85" t="s">
        <v>254</v>
      </c>
      <c r="U712" s="64" t="s">
        <v>1684</v>
      </c>
      <c r="V712" s="82" t="s">
        <v>1846</v>
      </c>
      <c r="W712" s="82" t="s">
        <v>1845</v>
      </c>
      <c r="X712" s="84" t="s">
        <v>1779</v>
      </c>
      <c r="Y712" s="64" t="s">
        <v>769</v>
      </c>
      <c r="Z712" s="64" t="s">
        <v>219</v>
      </c>
      <c r="AA712" s="64" t="s">
        <v>19</v>
      </c>
      <c r="AB712" s="64" t="s">
        <v>14</v>
      </c>
      <c r="AC712" s="64">
        <v>300</v>
      </c>
      <c r="AD712" s="151"/>
      <c r="AE712" s="173"/>
      <c r="AF712" s="151"/>
      <c r="AG712" s="151"/>
      <c r="AH712" s="151"/>
      <c r="AI712" s="151"/>
      <c r="AJ712" s="173"/>
      <c r="AK712" s="139">
        <f t="shared" si="38"/>
        <v>0</v>
      </c>
      <c r="AL712" s="139"/>
      <c r="AM712" s="139"/>
      <c r="AN712" s="139"/>
      <c r="AO712" s="77" t="s">
        <v>200</v>
      </c>
    </row>
    <row r="713" spans="1:41" s="64" customFormat="1">
      <c r="A713" s="64">
        <v>712</v>
      </c>
      <c r="B713" s="69">
        <v>173</v>
      </c>
      <c r="C713" s="64" t="s">
        <v>1849</v>
      </c>
      <c r="D713" s="64" t="s">
        <v>1916</v>
      </c>
      <c r="E713" s="64" t="s">
        <v>2894</v>
      </c>
      <c r="F713" s="64" t="s">
        <v>2895</v>
      </c>
      <c r="G713" s="64" t="s">
        <v>1677</v>
      </c>
      <c r="H713" s="64" t="s">
        <v>169</v>
      </c>
      <c r="I713" s="64">
        <v>2017</v>
      </c>
      <c r="L713" s="65" t="s">
        <v>1854</v>
      </c>
      <c r="M713" s="65"/>
      <c r="N713" s="160" t="s">
        <v>141</v>
      </c>
      <c r="O713" s="92" t="s">
        <v>3834</v>
      </c>
      <c r="P713" s="92" t="s">
        <v>3853</v>
      </c>
      <c r="Q713" s="160"/>
      <c r="R713" s="159" t="s">
        <v>3931</v>
      </c>
      <c r="S713" s="70"/>
      <c r="T713" s="160" t="s">
        <v>141</v>
      </c>
      <c r="U713" s="66" t="s">
        <v>1690</v>
      </c>
      <c r="V713" s="82">
        <v>36.743689000000003</v>
      </c>
      <c r="W713" s="82">
        <v>126.243523</v>
      </c>
      <c r="Y713" s="168" t="s">
        <v>3533</v>
      </c>
      <c r="Z713" s="64" t="s">
        <v>3546</v>
      </c>
      <c r="AA713" s="64" t="s">
        <v>16</v>
      </c>
      <c r="AB713" s="64" t="s">
        <v>171</v>
      </c>
      <c r="AC713" s="64">
        <v>130</v>
      </c>
      <c r="AD713" s="151"/>
      <c r="AE713" s="173"/>
      <c r="AF713" s="145">
        <v>1</v>
      </c>
      <c r="AG713" s="145"/>
      <c r="AH713" s="145">
        <v>1</v>
      </c>
      <c r="AI713" s="146" t="s">
        <v>1681</v>
      </c>
      <c r="AJ713" s="173"/>
      <c r="AK713" s="158">
        <f t="shared" si="38"/>
        <v>144671000</v>
      </c>
      <c r="AL713" s="158"/>
      <c r="AM713" s="158"/>
      <c r="AN713" s="158">
        <v>144671000</v>
      </c>
      <c r="AO713" s="91" t="s">
        <v>200</v>
      </c>
    </row>
    <row r="714" spans="1:41" s="64" customFormat="1">
      <c r="A714" s="64">
        <v>713</v>
      </c>
      <c r="B714" s="69">
        <v>174</v>
      </c>
      <c r="C714" s="64" t="s">
        <v>1849</v>
      </c>
      <c r="D714" s="64" t="s">
        <v>1917</v>
      </c>
      <c r="E714" s="64" t="s">
        <v>2894</v>
      </c>
      <c r="F714" s="64" t="s">
        <v>2896</v>
      </c>
      <c r="G714" s="64" t="s">
        <v>1677</v>
      </c>
      <c r="H714" s="64" t="s">
        <v>169</v>
      </c>
      <c r="I714" s="64">
        <v>2017</v>
      </c>
      <c r="L714" s="65" t="s">
        <v>1854</v>
      </c>
      <c r="M714" s="65"/>
      <c r="N714" s="160" t="s">
        <v>141</v>
      </c>
      <c r="O714" s="92" t="s">
        <v>3834</v>
      </c>
      <c r="P714" s="92" t="s">
        <v>3853</v>
      </c>
      <c r="Q714" s="160"/>
      <c r="R714" s="159" t="s">
        <v>3931</v>
      </c>
      <c r="S714" s="70"/>
      <c r="T714" s="160" t="s">
        <v>141</v>
      </c>
      <c r="U714" s="66" t="s">
        <v>1690</v>
      </c>
      <c r="V714" s="82">
        <v>36.743689000000003</v>
      </c>
      <c r="W714" s="82">
        <v>126.243523</v>
      </c>
      <c r="Y714" s="168" t="s">
        <v>3533</v>
      </c>
      <c r="Z714" s="64" t="s">
        <v>3546</v>
      </c>
      <c r="AA714" s="64" t="s">
        <v>16</v>
      </c>
      <c r="AB714" s="64" t="s">
        <v>171</v>
      </c>
      <c r="AC714" s="64">
        <v>130</v>
      </c>
      <c r="AD714" s="151"/>
      <c r="AE714" s="173"/>
      <c r="AF714" s="145"/>
      <c r="AG714" s="145"/>
      <c r="AH714" s="145"/>
      <c r="AI714" s="146"/>
      <c r="AJ714" s="173"/>
      <c r="AK714" s="158">
        <f t="shared" si="38"/>
        <v>0</v>
      </c>
      <c r="AL714" s="158"/>
      <c r="AM714" s="158"/>
      <c r="AN714" s="158"/>
      <c r="AO714" s="91" t="s">
        <v>200</v>
      </c>
    </row>
    <row r="715" spans="1:41" s="64" customFormat="1">
      <c r="A715" s="64">
        <v>714</v>
      </c>
      <c r="B715" s="69">
        <v>179</v>
      </c>
      <c r="C715" s="64" t="s">
        <v>1849</v>
      </c>
      <c r="D715" s="64" t="s">
        <v>1920</v>
      </c>
      <c r="E715" s="64" t="s">
        <v>2905</v>
      </c>
      <c r="F715" s="64" t="s">
        <v>2907</v>
      </c>
      <c r="G715" s="64" t="s">
        <v>1677</v>
      </c>
      <c r="H715" s="64" t="s">
        <v>169</v>
      </c>
      <c r="I715" s="64">
        <v>2017</v>
      </c>
      <c r="L715" s="65" t="s">
        <v>1854</v>
      </c>
      <c r="M715" s="65"/>
      <c r="N715" s="160" t="s">
        <v>3686</v>
      </c>
      <c r="O715" s="92" t="s">
        <v>3835</v>
      </c>
      <c r="P715" s="92" t="s">
        <v>3854</v>
      </c>
      <c r="Q715" s="160" t="s">
        <v>3827</v>
      </c>
      <c r="R715" s="159" t="s">
        <v>4106</v>
      </c>
      <c r="S715" s="70"/>
      <c r="T715" s="160" t="s">
        <v>3686</v>
      </c>
      <c r="U715" s="66" t="s">
        <v>1692</v>
      </c>
      <c r="V715" s="82" t="s">
        <v>1844</v>
      </c>
      <c r="W715" s="82" t="s">
        <v>1843</v>
      </c>
      <c r="Y715" s="168" t="s">
        <v>3533</v>
      </c>
      <c r="Z715" s="64" t="s">
        <v>3546</v>
      </c>
      <c r="AA715" s="64" t="s">
        <v>16</v>
      </c>
      <c r="AB715" s="64" t="s">
        <v>171</v>
      </c>
      <c r="AC715" s="64">
        <v>130</v>
      </c>
      <c r="AD715" s="151"/>
      <c r="AE715" s="173"/>
      <c r="AF715" s="145">
        <v>1</v>
      </c>
      <c r="AG715" s="145"/>
      <c r="AH715" s="145">
        <v>1</v>
      </c>
      <c r="AI715" s="146" t="s">
        <v>1681</v>
      </c>
      <c r="AJ715" s="173"/>
      <c r="AK715" s="158">
        <f t="shared" si="38"/>
        <v>0</v>
      </c>
      <c r="AL715" s="158"/>
      <c r="AM715" s="158"/>
      <c r="AN715" s="158"/>
      <c r="AO715" s="91" t="s">
        <v>200</v>
      </c>
    </row>
    <row r="716" spans="1:41" s="64" customFormat="1">
      <c r="A716" s="64">
        <v>715</v>
      </c>
      <c r="B716" s="69">
        <v>180</v>
      </c>
      <c r="C716" s="64" t="s">
        <v>1849</v>
      </c>
      <c r="D716" s="64" t="s">
        <v>1921</v>
      </c>
      <c r="E716" s="64" t="s">
        <v>2905</v>
      </c>
      <c r="F716" s="64" t="s">
        <v>2908</v>
      </c>
      <c r="G716" s="64" t="s">
        <v>1677</v>
      </c>
      <c r="H716" s="64" t="s">
        <v>169</v>
      </c>
      <c r="I716" s="64">
        <v>2017</v>
      </c>
      <c r="L716" s="65" t="s">
        <v>1854</v>
      </c>
      <c r="M716" s="65"/>
      <c r="N716" s="160" t="s">
        <v>3686</v>
      </c>
      <c r="O716" s="92" t="s">
        <v>3835</v>
      </c>
      <c r="P716" s="92" t="s">
        <v>3854</v>
      </c>
      <c r="Q716" s="160" t="s">
        <v>3827</v>
      </c>
      <c r="R716" s="159" t="s">
        <v>4106</v>
      </c>
      <c r="S716" s="70"/>
      <c r="T716" s="160" t="s">
        <v>3686</v>
      </c>
      <c r="U716" s="66" t="s">
        <v>1692</v>
      </c>
      <c r="V716" s="82" t="s">
        <v>1844</v>
      </c>
      <c r="W716" s="82" t="s">
        <v>1843</v>
      </c>
      <c r="Y716" s="168" t="s">
        <v>3533</v>
      </c>
      <c r="Z716" s="64" t="s">
        <v>3546</v>
      </c>
      <c r="AA716" s="64" t="s">
        <v>16</v>
      </c>
      <c r="AB716" s="64" t="s">
        <v>171</v>
      </c>
      <c r="AC716" s="64">
        <v>130</v>
      </c>
      <c r="AD716" s="151"/>
      <c r="AE716" s="173"/>
      <c r="AF716" s="145"/>
      <c r="AG716" s="145"/>
      <c r="AH716" s="145"/>
      <c r="AI716" s="146"/>
      <c r="AJ716" s="173"/>
      <c r="AK716" s="158">
        <f t="shared" si="38"/>
        <v>0</v>
      </c>
      <c r="AL716" s="158"/>
      <c r="AM716" s="158"/>
      <c r="AN716" s="158"/>
      <c r="AO716" s="91" t="s">
        <v>200</v>
      </c>
    </row>
    <row r="717" spans="1:41">
      <c r="A717" s="85">
        <v>716</v>
      </c>
      <c r="C717" s="85" t="s">
        <v>1777</v>
      </c>
      <c r="D717" s="85" t="s">
        <v>1944</v>
      </c>
      <c r="E717" s="85" t="s">
        <v>1900</v>
      </c>
      <c r="F717" s="85" t="s">
        <v>1988</v>
      </c>
      <c r="G717" s="85" t="s">
        <v>1677</v>
      </c>
      <c r="H717" s="85" t="s">
        <v>169</v>
      </c>
      <c r="I717" s="85">
        <v>2017</v>
      </c>
      <c r="L717" s="87" t="s">
        <v>1854</v>
      </c>
      <c r="M717" s="87"/>
      <c r="N717" s="85" t="s">
        <v>3685</v>
      </c>
      <c r="O717" s="92" t="s">
        <v>3830</v>
      </c>
      <c r="P717" s="92" t="s">
        <v>3838</v>
      </c>
      <c r="R717" s="159" t="s">
        <v>4130</v>
      </c>
      <c r="S717" s="70" t="s">
        <v>4131</v>
      </c>
      <c r="T717" s="85" t="s">
        <v>3685</v>
      </c>
      <c r="U717" s="85" t="s">
        <v>1685</v>
      </c>
      <c r="V717" s="97" t="s">
        <v>1840</v>
      </c>
      <c r="W717" s="97" t="s">
        <v>1839</v>
      </c>
      <c r="X717" s="85"/>
      <c r="Y717" s="168" t="s">
        <v>3533</v>
      </c>
      <c r="Z717" s="85" t="s">
        <v>202</v>
      </c>
      <c r="AA717" s="85" t="s">
        <v>16</v>
      </c>
      <c r="AB717" s="85" t="s">
        <v>171</v>
      </c>
      <c r="AC717" s="85">
        <v>200</v>
      </c>
      <c r="AF717" s="145">
        <v>1</v>
      </c>
      <c r="AH717" s="145">
        <v>1</v>
      </c>
      <c r="AI717" s="146" t="s">
        <v>1681</v>
      </c>
      <c r="AK717" s="158">
        <f t="shared" si="38"/>
        <v>0</v>
      </c>
      <c r="AL717" s="158"/>
      <c r="AM717" s="158"/>
      <c r="AN717" s="158"/>
      <c r="AO717" s="91" t="s">
        <v>200</v>
      </c>
    </row>
    <row r="718" spans="1:41">
      <c r="A718" s="85">
        <v>717</v>
      </c>
      <c r="C718" s="85" t="s">
        <v>1777</v>
      </c>
      <c r="D718" s="85" t="s">
        <v>1945</v>
      </c>
      <c r="E718" s="85" t="s">
        <v>1900</v>
      </c>
      <c r="F718" s="85" t="s">
        <v>2845</v>
      </c>
      <c r="G718" s="85" t="s">
        <v>1677</v>
      </c>
      <c r="H718" s="85" t="s">
        <v>169</v>
      </c>
      <c r="I718" s="85">
        <v>2017</v>
      </c>
      <c r="L718" s="87" t="s">
        <v>1854</v>
      </c>
      <c r="M718" s="87"/>
      <c r="N718" s="85" t="s">
        <v>3685</v>
      </c>
      <c r="O718" s="92" t="s">
        <v>3830</v>
      </c>
      <c r="P718" s="92" t="s">
        <v>3838</v>
      </c>
      <c r="R718" s="159" t="s">
        <v>4130</v>
      </c>
      <c r="S718" s="70" t="s">
        <v>4131</v>
      </c>
      <c r="T718" s="85" t="s">
        <v>3685</v>
      </c>
      <c r="U718" s="85" t="s">
        <v>1685</v>
      </c>
      <c r="V718" s="97" t="s">
        <v>1840</v>
      </c>
      <c r="W718" s="97" t="s">
        <v>1839</v>
      </c>
      <c r="X718" s="85"/>
      <c r="Y718" s="168" t="s">
        <v>3533</v>
      </c>
      <c r="Z718" s="85" t="s">
        <v>202</v>
      </c>
      <c r="AA718" s="85" t="s">
        <v>16</v>
      </c>
      <c r="AB718" s="85" t="s">
        <v>171</v>
      </c>
      <c r="AC718" s="85">
        <v>200</v>
      </c>
      <c r="AI718" s="146"/>
      <c r="AK718" s="158">
        <f t="shared" si="38"/>
        <v>0</v>
      </c>
      <c r="AL718" s="158"/>
      <c r="AM718" s="158"/>
      <c r="AN718" s="158"/>
      <c r="AO718" s="91" t="s">
        <v>200</v>
      </c>
    </row>
    <row r="719" spans="1:41">
      <c r="A719" s="85">
        <v>718</v>
      </c>
      <c r="C719" s="85" t="s">
        <v>1777</v>
      </c>
      <c r="D719" s="85" t="s">
        <v>1946</v>
      </c>
      <c r="E719" s="85" t="s">
        <v>1901</v>
      </c>
      <c r="F719" s="85" t="s">
        <v>1989</v>
      </c>
      <c r="G719" s="85" t="s">
        <v>1677</v>
      </c>
      <c r="H719" s="85" t="s">
        <v>169</v>
      </c>
      <c r="I719" s="85">
        <v>2017</v>
      </c>
      <c r="L719" s="87" t="s">
        <v>1854</v>
      </c>
      <c r="M719" s="87"/>
      <c r="N719" s="85" t="s">
        <v>3687</v>
      </c>
      <c r="O719" s="92" t="s">
        <v>3830</v>
      </c>
      <c r="P719" s="92" t="s">
        <v>3864</v>
      </c>
      <c r="R719" s="159" t="s">
        <v>4062</v>
      </c>
      <c r="S719" s="70"/>
      <c r="T719" s="85" t="s">
        <v>4157</v>
      </c>
      <c r="U719" s="85" t="s">
        <v>1685</v>
      </c>
      <c r="V719" s="97">
        <v>36.75309</v>
      </c>
      <c r="W719" s="97">
        <v>126.320801</v>
      </c>
      <c r="X719" s="85"/>
      <c r="Y719" s="168" t="s">
        <v>3533</v>
      </c>
      <c r="Z719" s="85" t="s">
        <v>202</v>
      </c>
      <c r="AA719" s="85" t="s">
        <v>16</v>
      </c>
      <c r="AB719" s="85" t="s">
        <v>171</v>
      </c>
      <c r="AC719" s="85">
        <v>200</v>
      </c>
      <c r="AH719" s="145">
        <v>1</v>
      </c>
      <c r="AI719" s="146" t="s">
        <v>1681</v>
      </c>
      <c r="AK719" s="158">
        <f t="shared" si="38"/>
        <v>0</v>
      </c>
      <c r="AL719" s="158"/>
      <c r="AM719" s="158"/>
      <c r="AN719" s="158"/>
      <c r="AO719" s="91" t="s">
        <v>200</v>
      </c>
    </row>
    <row r="720" spans="1:41">
      <c r="A720" s="85">
        <v>719</v>
      </c>
      <c r="C720" s="85" t="s">
        <v>1777</v>
      </c>
      <c r="D720" s="85" t="s">
        <v>1947</v>
      </c>
      <c r="E720" s="85" t="s">
        <v>1901</v>
      </c>
      <c r="F720" s="85" t="s">
        <v>2846</v>
      </c>
      <c r="G720" s="85" t="s">
        <v>1677</v>
      </c>
      <c r="H720" s="85" t="s">
        <v>169</v>
      </c>
      <c r="I720" s="85">
        <v>2017</v>
      </c>
      <c r="L720" s="87" t="s">
        <v>1854</v>
      </c>
      <c r="M720" s="87"/>
      <c r="N720" s="85" t="s">
        <v>3687</v>
      </c>
      <c r="O720" s="92" t="s">
        <v>3830</v>
      </c>
      <c r="P720" s="92" t="s">
        <v>3864</v>
      </c>
      <c r="R720" s="159" t="s">
        <v>4062</v>
      </c>
      <c r="S720" s="70"/>
      <c r="T720" s="85" t="s">
        <v>4157</v>
      </c>
      <c r="U720" s="85" t="s">
        <v>1685</v>
      </c>
      <c r="V720" s="97">
        <v>36.75309</v>
      </c>
      <c r="W720" s="97">
        <v>126.320801</v>
      </c>
      <c r="X720" s="85"/>
      <c r="Y720" s="168" t="s">
        <v>3533</v>
      </c>
      <c r="Z720" s="85" t="s">
        <v>202</v>
      </c>
      <c r="AA720" s="85" t="s">
        <v>16</v>
      </c>
      <c r="AB720" s="85" t="s">
        <v>171</v>
      </c>
      <c r="AC720" s="85">
        <v>200</v>
      </c>
      <c r="AI720" s="146"/>
      <c r="AK720" s="158">
        <f t="shared" si="38"/>
        <v>0</v>
      </c>
      <c r="AL720" s="158"/>
      <c r="AM720" s="158"/>
      <c r="AN720" s="158"/>
      <c r="AO720" s="91" t="s">
        <v>200</v>
      </c>
    </row>
    <row r="721" spans="1:41" s="64" customFormat="1">
      <c r="A721" s="64">
        <v>720</v>
      </c>
      <c r="B721" s="69"/>
      <c r="C721" s="64" t="s">
        <v>1850</v>
      </c>
      <c r="D721" s="64" t="s">
        <v>1948</v>
      </c>
      <c r="E721" s="64" t="s">
        <v>1902</v>
      </c>
      <c r="F721" s="64" t="s">
        <v>1990</v>
      </c>
      <c r="G721" s="64" t="s">
        <v>1677</v>
      </c>
      <c r="H721" s="64" t="s">
        <v>169</v>
      </c>
      <c r="I721" s="64">
        <v>2017</v>
      </c>
      <c r="L721" s="65" t="s">
        <v>1854</v>
      </c>
      <c r="M721" s="65"/>
      <c r="N721" s="85" t="s">
        <v>724</v>
      </c>
      <c r="O721" s="92" t="s">
        <v>3830</v>
      </c>
      <c r="P721" s="92" t="s">
        <v>3868</v>
      </c>
      <c r="Q721" s="85"/>
      <c r="R721" s="159" t="s">
        <v>3991</v>
      </c>
      <c r="S721" s="70"/>
      <c r="T721" s="85" t="s">
        <v>724</v>
      </c>
      <c r="U721" s="64" t="s">
        <v>1685</v>
      </c>
      <c r="V721" s="82">
        <v>36.813071000000001</v>
      </c>
      <c r="W721" s="82">
        <v>126.333097</v>
      </c>
      <c r="Y721" s="168" t="s">
        <v>3533</v>
      </c>
      <c r="Z721" s="85" t="s">
        <v>202</v>
      </c>
      <c r="AA721" s="85" t="s">
        <v>16</v>
      </c>
      <c r="AB721" s="85" t="s">
        <v>171</v>
      </c>
      <c r="AC721" s="64">
        <v>200</v>
      </c>
      <c r="AD721" s="151"/>
      <c r="AE721" s="173"/>
      <c r="AF721" s="145"/>
      <c r="AG721" s="145"/>
      <c r="AH721" s="145"/>
      <c r="AI721" s="146"/>
      <c r="AJ721" s="173"/>
      <c r="AK721" s="158">
        <f t="shared" si="38"/>
        <v>0</v>
      </c>
      <c r="AL721" s="158"/>
      <c r="AM721" s="158"/>
      <c r="AN721" s="158"/>
      <c r="AO721" s="91" t="s">
        <v>200</v>
      </c>
    </row>
    <row r="722" spans="1:41">
      <c r="A722" s="85">
        <v>721</v>
      </c>
      <c r="C722" s="85" t="s">
        <v>1848</v>
      </c>
      <c r="D722" s="85" t="s">
        <v>1866</v>
      </c>
      <c r="E722" s="85" t="s">
        <v>2847</v>
      </c>
      <c r="F722" s="85" t="s">
        <v>2848</v>
      </c>
      <c r="G722" s="85" t="s">
        <v>2</v>
      </c>
      <c r="H722" s="85" t="s">
        <v>220</v>
      </c>
      <c r="I722" s="85">
        <v>2017</v>
      </c>
      <c r="L722" s="85" t="s">
        <v>5</v>
      </c>
      <c r="N722" s="85" t="s">
        <v>3822</v>
      </c>
      <c r="O722" s="92" t="s">
        <v>3830</v>
      </c>
      <c r="P722" s="92" t="s">
        <v>3837</v>
      </c>
      <c r="R722" s="159" t="s">
        <v>4063</v>
      </c>
      <c r="S722" s="70"/>
      <c r="T722" s="85" t="s">
        <v>3688</v>
      </c>
      <c r="U722" s="85" t="s">
        <v>1684</v>
      </c>
      <c r="V722" s="97" t="s">
        <v>1867</v>
      </c>
      <c r="W722" s="97" t="s">
        <v>4309</v>
      </c>
      <c r="X722" s="85" t="s">
        <v>1861</v>
      </c>
      <c r="Y722" s="85" t="s">
        <v>1868</v>
      </c>
      <c r="Z722" s="85" t="s">
        <v>1869</v>
      </c>
      <c r="AA722" s="85" t="s">
        <v>19</v>
      </c>
      <c r="AB722" s="85" t="s">
        <v>17</v>
      </c>
      <c r="AC722" s="85">
        <v>200</v>
      </c>
      <c r="AD722" s="145" t="s">
        <v>1679</v>
      </c>
      <c r="AF722" s="145">
        <v>1</v>
      </c>
      <c r="AH722" s="145">
        <v>1</v>
      </c>
      <c r="AI722" s="145" t="s">
        <v>1681</v>
      </c>
      <c r="AK722" s="59">
        <f>SUM(AL722:AN722)</f>
        <v>140983000</v>
      </c>
      <c r="AL722" s="59"/>
      <c r="AM722" s="59"/>
      <c r="AN722" s="59">
        <v>140983000</v>
      </c>
      <c r="AO722" s="91" t="s">
        <v>200</v>
      </c>
    </row>
    <row r="723" spans="1:41">
      <c r="A723" s="85">
        <v>722</v>
      </c>
      <c r="C723" s="85" t="s">
        <v>1848</v>
      </c>
      <c r="D723" s="85" t="s">
        <v>1865</v>
      </c>
      <c r="E723" s="85" t="s">
        <v>2847</v>
      </c>
      <c r="F723" s="85" t="s">
        <v>2849</v>
      </c>
      <c r="G723" s="85" t="s">
        <v>2</v>
      </c>
      <c r="H723" s="85" t="s">
        <v>220</v>
      </c>
      <c r="I723" s="85">
        <v>2017</v>
      </c>
      <c r="L723" s="85" t="s">
        <v>5</v>
      </c>
      <c r="N723" s="85" t="s">
        <v>3822</v>
      </c>
      <c r="O723" s="92" t="s">
        <v>3830</v>
      </c>
      <c r="P723" s="92" t="s">
        <v>3837</v>
      </c>
      <c r="R723" s="159" t="s">
        <v>4063</v>
      </c>
      <c r="S723" s="70"/>
      <c r="T723" s="85" t="s">
        <v>3688</v>
      </c>
      <c r="U723" s="85" t="s">
        <v>1684</v>
      </c>
      <c r="V723" s="97" t="s">
        <v>1867</v>
      </c>
      <c r="W723" s="169" t="s">
        <v>4309</v>
      </c>
      <c r="X723" s="85" t="s">
        <v>1861</v>
      </c>
      <c r="Y723" s="85" t="s">
        <v>2936</v>
      </c>
      <c r="Z723" s="85" t="s">
        <v>1869</v>
      </c>
      <c r="AA723" s="85" t="s">
        <v>19</v>
      </c>
      <c r="AB723" s="85" t="s">
        <v>14</v>
      </c>
      <c r="AC723" s="85">
        <v>200</v>
      </c>
      <c r="AK723" s="59">
        <f t="shared" ref="AK723:AK746" si="39">SUM(AL723:AN723)</f>
        <v>0</v>
      </c>
      <c r="AL723" s="59"/>
      <c r="AM723" s="59"/>
      <c r="AN723" s="59"/>
      <c r="AO723" s="91" t="s">
        <v>200</v>
      </c>
    </row>
    <row r="724" spans="1:41">
      <c r="A724" s="85">
        <v>723</v>
      </c>
      <c r="C724" s="85" t="s">
        <v>1848</v>
      </c>
      <c r="D724" s="85" t="s">
        <v>1864</v>
      </c>
      <c r="E724" s="85" t="s">
        <v>2847</v>
      </c>
      <c r="F724" s="85" t="s">
        <v>2850</v>
      </c>
      <c r="G724" s="85" t="s">
        <v>2</v>
      </c>
      <c r="H724" s="85" t="s">
        <v>220</v>
      </c>
      <c r="I724" s="85">
        <v>2017</v>
      </c>
      <c r="L724" s="85" t="s">
        <v>5</v>
      </c>
      <c r="N724" s="85" t="s">
        <v>3822</v>
      </c>
      <c r="O724" s="92" t="s">
        <v>3830</v>
      </c>
      <c r="P724" s="92" t="s">
        <v>3837</v>
      </c>
      <c r="R724" s="159" t="s">
        <v>4063</v>
      </c>
      <c r="S724" s="70"/>
      <c r="T724" s="85" t="s">
        <v>3688</v>
      </c>
      <c r="U724" s="85" t="s">
        <v>1684</v>
      </c>
      <c r="V724" s="97" t="s">
        <v>1867</v>
      </c>
      <c r="W724" s="169" t="s">
        <v>4309</v>
      </c>
      <c r="X724" s="85" t="s">
        <v>1861</v>
      </c>
      <c r="Y724" s="85" t="s">
        <v>2936</v>
      </c>
      <c r="Z724" s="85" t="s">
        <v>1869</v>
      </c>
      <c r="AA724" s="85" t="s">
        <v>19</v>
      </c>
      <c r="AB724" s="85" t="s">
        <v>14</v>
      </c>
      <c r="AC724" s="85">
        <v>200</v>
      </c>
      <c r="AK724" s="59">
        <f t="shared" si="39"/>
        <v>0</v>
      </c>
      <c r="AL724" s="59"/>
      <c r="AM724" s="59"/>
      <c r="AN724" s="59"/>
      <c r="AO724" s="91" t="s">
        <v>200</v>
      </c>
    </row>
    <row r="725" spans="1:41">
      <c r="A725" s="85">
        <v>724</v>
      </c>
      <c r="C725" s="85" t="s">
        <v>1848</v>
      </c>
      <c r="D725" s="85" t="s">
        <v>1863</v>
      </c>
      <c r="E725" s="85" t="s">
        <v>2847</v>
      </c>
      <c r="F725" s="85" t="s">
        <v>2851</v>
      </c>
      <c r="G725" s="85" t="s">
        <v>2</v>
      </c>
      <c r="H725" s="85" t="s">
        <v>220</v>
      </c>
      <c r="I725" s="85">
        <v>2017</v>
      </c>
      <c r="L725" s="85" t="s">
        <v>5</v>
      </c>
      <c r="N725" s="85" t="s">
        <v>3822</v>
      </c>
      <c r="O725" s="92" t="s">
        <v>3830</v>
      </c>
      <c r="P725" s="92" t="s">
        <v>3837</v>
      </c>
      <c r="R725" s="159" t="s">
        <v>4063</v>
      </c>
      <c r="S725" s="70"/>
      <c r="T725" s="85" t="s">
        <v>3688</v>
      </c>
      <c r="U725" s="85" t="s">
        <v>1684</v>
      </c>
      <c r="V725" s="97" t="s">
        <v>1867</v>
      </c>
      <c r="W725" s="169" t="s">
        <v>4309</v>
      </c>
      <c r="X725" s="85" t="s">
        <v>1861</v>
      </c>
      <c r="Y725" s="85" t="s">
        <v>2936</v>
      </c>
      <c r="Z725" s="85" t="s">
        <v>1869</v>
      </c>
      <c r="AA725" s="85" t="s">
        <v>19</v>
      </c>
      <c r="AB725" s="85" t="s">
        <v>14</v>
      </c>
      <c r="AC725" s="85">
        <v>200</v>
      </c>
      <c r="AK725" s="59">
        <f t="shared" si="39"/>
        <v>0</v>
      </c>
      <c r="AL725" s="59"/>
      <c r="AM725" s="59"/>
      <c r="AN725" s="59"/>
      <c r="AO725" s="91" t="s">
        <v>200</v>
      </c>
    </row>
    <row r="726" spans="1:41">
      <c r="A726" s="85">
        <v>725</v>
      </c>
      <c r="C726" s="85" t="s">
        <v>1848</v>
      </c>
      <c r="D726" s="85" t="s">
        <v>1862</v>
      </c>
      <c r="E726" s="85" t="s">
        <v>2847</v>
      </c>
      <c r="F726" s="85" t="s">
        <v>2852</v>
      </c>
      <c r="G726" s="85" t="s">
        <v>2</v>
      </c>
      <c r="H726" s="85" t="s">
        <v>220</v>
      </c>
      <c r="I726" s="85">
        <v>2017</v>
      </c>
      <c r="L726" s="85" t="s">
        <v>5</v>
      </c>
      <c r="N726" s="85" t="s">
        <v>3822</v>
      </c>
      <c r="O726" s="92" t="s">
        <v>3830</v>
      </c>
      <c r="P726" s="92" t="s">
        <v>3837</v>
      </c>
      <c r="R726" s="159" t="s">
        <v>4063</v>
      </c>
      <c r="S726" s="70"/>
      <c r="T726" s="85" t="s">
        <v>3688</v>
      </c>
      <c r="U726" s="85" t="s">
        <v>1684</v>
      </c>
      <c r="V726" s="97" t="s">
        <v>1867</v>
      </c>
      <c r="W726" s="169" t="s">
        <v>4309</v>
      </c>
      <c r="X726" s="85" t="s">
        <v>1861</v>
      </c>
      <c r="Y726" s="85" t="s">
        <v>2936</v>
      </c>
      <c r="Z726" s="85" t="s">
        <v>1869</v>
      </c>
      <c r="AA726" s="85" t="s">
        <v>19</v>
      </c>
      <c r="AB726" s="85" t="s">
        <v>14</v>
      </c>
      <c r="AC726" s="85">
        <v>200</v>
      </c>
      <c r="AK726" s="59">
        <f t="shared" si="39"/>
        <v>0</v>
      </c>
      <c r="AL726" s="59"/>
      <c r="AM726" s="59"/>
      <c r="AN726" s="59"/>
      <c r="AO726" s="91" t="s">
        <v>200</v>
      </c>
    </row>
    <row r="727" spans="1:41">
      <c r="A727" s="85">
        <v>726</v>
      </c>
      <c r="C727" s="85" t="s">
        <v>1848</v>
      </c>
      <c r="D727" s="85" t="s">
        <v>1870</v>
      </c>
      <c r="E727" s="85" t="s">
        <v>2853</v>
      </c>
      <c r="F727" s="85" t="s">
        <v>2854</v>
      </c>
      <c r="G727" s="85" t="s">
        <v>2</v>
      </c>
      <c r="H727" s="85" t="s">
        <v>220</v>
      </c>
      <c r="I727" s="85">
        <v>2017</v>
      </c>
      <c r="L727" s="85" t="s">
        <v>5</v>
      </c>
      <c r="N727" s="85" t="s">
        <v>3689</v>
      </c>
      <c r="O727" s="92" t="s">
        <v>3830</v>
      </c>
      <c r="P727" s="92" t="s">
        <v>3838</v>
      </c>
      <c r="R727" s="159" t="s">
        <v>4132</v>
      </c>
      <c r="S727" s="70" t="s">
        <v>4133</v>
      </c>
      <c r="T727" s="85" t="s">
        <v>3689</v>
      </c>
      <c r="U727" s="85" t="s">
        <v>1684</v>
      </c>
      <c r="V727" s="97" t="s">
        <v>1874</v>
      </c>
      <c r="W727" s="97" t="s">
        <v>4310</v>
      </c>
      <c r="X727" s="85" t="s">
        <v>1861</v>
      </c>
      <c r="Y727" s="85" t="s">
        <v>1868</v>
      </c>
      <c r="Z727" s="85" t="s">
        <v>1869</v>
      </c>
      <c r="AA727" s="85" t="s">
        <v>19</v>
      </c>
      <c r="AB727" s="85" t="s">
        <v>17</v>
      </c>
      <c r="AC727" s="85">
        <v>200</v>
      </c>
      <c r="AD727" s="145" t="s">
        <v>1679</v>
      </c>
      <c r="AF727" s="145">
        <v>1</v>
      </c>
      <c r="AH727" s="145">
        <v>1</v>
      </c>
      <c r="AI727" s="145" t="s">
        <v>1847</v>
      </c>
      <c r="AK727" s="59">
        <f t="shared" si="39"/>
        <v>0</v>
      </c>
      <c r="AL727" s="59"/>
      <c r="AM727" s="59"/>
      <c r="AN727" s="59"/>
      <c r="AO727" s="91" t="s">
        <v>200</v>
      </c>
    </row>
    <row r="728" spans="1:41">
      <c r="A728" s="85">
        <v>727</v>
      </c>
      <c r="C728" s="85" t="s">
        <v>1848</v>
      </c>
      <c r="D728" s="85" t="s">
        <v>1871</v>
      </c>
      <c r="E728" s="85" t="s">
        <v>2853</v>
      </c>
      <c r="F728" s="85" t="s">
        <v>2855</v>
      </c>
      <c r="G728" s="85" t="s">
        <v>2</v>
      </c>
      <c r="H728" s="85" t="s">
        <v>220</v>
      </c>
      <c r="I728" s="85">
        <v>2017</v>
      </c>
      <c r="L728" s="85" t="s">
        <v>5</v>
      </c>
      <c r="N728" s="85" t="s">
        <v>3689</v>
      </c>
      <c r="O728" s="92" t="s">
        <v>3830</v>
      </c>
      <c r="P728" s="92" t="s">
        <v>3838</v>
      </c>
      <c r="R728" s="159" t="s">
        <v>4132</v>
      </c>
      <c r="S728" s="70" t="s">
        <v>4133</v>
      </c>
      <c r="T728" s="85" t="s">
        <v>3689</v>
      </c>
      <c r="U728" s="85" t="s">
        <v>1684</v>
      </c>
      <c r="V728" s="97" t="s">
        <v>1874</v>
      </c>
      <c r="W728" s="169" t="s">
        <v>4310</v>
      </c>
      <c r="X728" s="85" t="s">
        <v>1861</v>
      </c>
      <c r="Y728" s="85" t="s">
        <v>2936</v>
      </c>
      <c r="Z728" s="85" t="s">
        <v>1869</v>
      </c>
      <c r="AA728" s="85" t="s">
        <v>19</v>
      </c>
      <c r="AB728" s="85" t="s">
        <v>14</v>
      </c>
      <c r="AC728" s="85">
        <v>200</v>
      </c>
      <c r="AK728" s="59">
        <f t="shared" si="39"/>
        <v>0</v>
      </c>
      <c r="AL728" s="59"/>
      <c r="AM728" s="59"/>
      <c r="AN728" s="59"/>
      <c r="AO728" s="91" t="s">
        <v>200</v>
      </c>
    </row>
    <row r="729" spans="1:41">
      <c r="A729" s="85">
        <v>728</v>
      </c>
      <c r="C729" s="85" t="s">
        <v>1848</v>
      </c>
      <c r="D729" s="85" t="s">
        <v>1872</v>
      </c>
      <c r="E729" s="85" t="s">
        <v>2853</v>
      </c>
      <c r="F729" s="85" t="s">
        <v>2856</v>
      </c>
      <c r="G729" s="85" t="s">
        <v>2</v>
      </c>
      <c r="H729" s="85" t="s">
        <v>220</v>
      </c>
      <c r="I729" s="85">
        <v>2017</v>
      </c>
      <c r="L729" s="85" t="s">
        <v>5</v>
      </c>
      <c r="N729" s="85" t="s">
        <v>3689</v>
      </c>
      <c r="O729" s="92" t="s">
        <v>3830</v>
      </c>
      <c r="P729" s="92" t="s">
        <v>3838</v>
      </c>
      <c r="R729" s="159" t="s">
        <v>4132</v>
      </c>
      <c r="S729" s="70" t="s">
        <v>4133</v>
      </c>
      <c r="T729" s="85" t="s">
        <v>3689</v>
      </c>
      <c r="U729" s="85" t="s">
        <v>1684</v>
      </c>
      <c r="V729" s="97" t="s">
        <v>1874</v>
      </c>
      <c r="W729" s="169" t="s">
        <v>4310</v>
      </c>
      <c r="X729" s="85" t="s">
        <v>1861</v>
      </c>
      <c r="Y729" s="85" t="s">
        <v>2936</v>
      </c>
      <c r="Z729" s="85" t="s">
        <v>1869</v>
      </c>
      <c r="AA729" s="85" t="s">
        <v>19</v>
      </c>
      <c r="AB729" s="85" t="s">
        <v>14</v>
      </c>
      <c r="AC729" s="85">
        <v>200</v>
      </c>
      <c r="AK729" s="59">
        <f t="shared" si="39"/>
        <v>0</v>
      </c>
      <c r="AL729" s="59"/>
      <c r="AM729" s="59"/>
      <c r="AN729" s="59"/>
      <c r="AO729" s="91" t="s">
        <v>200</v>
      </c>
    </row>
    <row r="730" spans="1:41">
      <c r="A730" s="85">
        <v>729</v>
      </c>
      <c r="C730" s="85" t="s">
        <v>1848</v>
      </c>
      <c r="D730" s="85" t="s">
        <v>1873</v>
      </c>
      <c r="E730" s="85" t="s">
        <v>2853</v>
      </c>
      <c r="F730" s="85" t="s">
        <v>2857</v>
      </c>
      <c r="G730" s="85" t="s">
        <v>2</v>
      </c>
      <c r="H730" s="85" t="s">
        <v>220</v>
      </c>
      <c r="I730" s="85">
        <v>2017</v>
      </c>
      <c r="L730" s="85" t="s">
        <v>5</v>
      </c>
      <c r="N730" s="85" t="s">
        <v>3689</v>
      </c>
      <c r="O730" s="92" t="s">
        <v>3830</v>
      </c>
      <c r="P730" s="92" t="s">
        <v>3838</v>
      </c>
      <c r="R730" s="159" t="s">
        <v>4132</v>
      </c>
      <c r="S730" s="70" t="s">
        <v>4133</v>
      </c>
      <c r="T730" s="85" t="s">
        <v>3689</v>
      </c>
      <c r="U730" s="85" t="s">
        <v>1684</v>
      </c>
      <c r="V730" s="97" t="s">
        <v>1874</v>
      </c>
      <c r="W730" s="169" t="s">
        <v>4310</v>
      </c>
      <c r="X730" s="85" t="s">
        <v>1861</v>
      </c>
      <c r="Y730" s="85" t="s">
        <v>2936</v>
      </c>
      <c r="Z730" s="85" t="s">
        <v>1869</v>
      </c>
      <c r="AA730" s="85" t="s">
        <v>19</v>
      </c>
      <c r="AB730" s="85" t="s">
        <v>14</v>
      </c>
      <c r="AC730" s="85">
        <v>200</v>
      </c>
      <c r="AK730" s="59">
        <f t="shared" si="39"/>
        <v>0</v>
      </c>
      <c r="AL730" s="59"/>
      <c r="AM730" s="59"/>
      <c r="AN730" s="59"/>
      <c r="AO730" s="91" t="s">
        <v>200</v>
      </c>
    </row>
    <row r="731" spans="1:41">
      <c r="A731" s="85">
        <v>730</v>
      </c>
      <c r="C731" s="85" t="s">
        <v>1848</v>
      </c>
      <c r="D731" s="85" t="s">
        <v>1875</v>
      </c>
      <c r="E731" s="85" t="s">
        <v>2858</v>
      </c>
      <c r="F731" s="85" t="s">
        <v>2859</v>
      </c>
      <c r="G731" s="85" t="s">
        <v>2</v>
      </c>
      <c r="H731" s="85" t="s">
        <v>220</v>
      </c>
      <c r="I731" s="85">
        <v>2017</v>
      </c>
      <c r="L731" s="85" t="s">
        <v>5</v>
      </c>
      <c r="N731" s="85" t="s">
        <v>3690</v>
      </c>
      <c r="O731" s="92" t="s">
        <v>3830</v>
      </c>
      <c r="P731" s="92" t="s">
        <v>3838</v>
      </c>
      <c r="R731" s="159" t="s">
        <v>4138</v>
      </c>
      <c r="S731" s="70" t="s">
        <v>4149</v>
      </c>
      <c r="T731" s="85" t="s">
        <v>3690</v>
      </c>
      <c r="U731" s="85" t="s">
        <v>1684</v>
      </c>
      <c r="V731" s="97" t="s">
        <v>4322</v>
      </c>
      <c r="W731" s="97" t="s">
        <v>4311</v>
      </c>
      <c r="X731" s="85" t="s">
        <v>1783</v>
      </c>
      <c r="Y731" s="85" t="s">
        <v>1868</v>
      </c>
      <c r="Z731" s="85" t="s">
        <v>1869</v>
      </c>
      <c r="AA731" s="85" t="s">
        <v>19</v>
      </c>
      <c r="AB731" s="85" t="s">
        <v>17</v>
      </c>
      <c r="AC731" s="85">
        <v>200</v>
      </c>
      <c r="AD731" s="145" t="s">
        <v>1679</v>
      </c>
      <c r="AF731" s="145">
        <v>1</v>
      </c>
      <c r="AH731" s="145">
        <v>1</v>
      </c>
      <c r="AI731" s="145" t="s">
        <v>1847</v>
      </c>
      <c r="AK731" s="59">
        <f t="shared" si="39"/>
        <v>0</v>
      </c>
      <c r="AL731" s="59"/>
      <c r="AM731" s="59"/>
      <c r="AN731" s="59"/>
      <c r="AO731" s="91" t="s">
        <v>200</v>
      </c>
    </row>
    <row r="732" spans="1:41">
      <c r="A732" s="85">
        <v>731</v>
      </c>
      <c r="C732" s="85" t="s">
        <v>1848</v>
      </c>
      <c r="D732" s="85" t="s">
        <v>1876</v>
      </c>
      <c r="E732" s="85" t="s">
        <v>2858</v>
      </c>
      <c r="F732" s="85" t="s">
        <v>2860</v>
      </c>
      <c r="G732" s="85" t="s">
        <v>2</v>
      </c>
      <c r="H732" s="85" t="s">
        <v>220</v>
      </c>
      <c r="I732" s="85">
        <v>2017</v>
      </c>
      <c r="L732" s="85" t="s">
        <v>5</v>
      </c>
      <c r="N732" s="85" t="s">
        <v>3690</v>
      </c>
      <c r="O732" s="92" t="s">
        <v>3830</v>
      </c>
      <c r="P732" s="92" t="s">
        <v>3838</v>
      </c>
      <c r="R732" s="159" t="s">
        <v>4138</v>
      </c>
      <c r="S732" s="70" t="s">
        <v>4149</v>
      </c>
      <c r="T732" s="85" t="s">
        <v>3690</v>
      </c>
      <c r="U732" s="85" t="s">
        <v>1684</v>
      </c>
      <c r="V732" s="169" t="s">
        <v>4322</v>
      </c>
      <c r="W732" s="169" t="s">
        <v>4311</v>
      </c>
      <c r="X732" s="85" t="s">
        <v>1783</v>
      </c>
      <c r="Y732" s="85" t="s">
        <v>2936</v>
      </c>
      <c r="Z732" s="85" t="s">
        <v>1869</v>
      </c>
      <c r="AA732" s="85" t="s">
        <v>19</v>
      </c>
      <c r="AB732" s="85" t="s">
        <v>14</v>
      </c>
      <c r="AC732" s="85">
        <v>200</v>
      </c>
      <c r="AK732" s="59">
        <f t="shared" si="39"/>
        <v>0</v>
      </c>
      <c r="AL732" s="59"/>
      <c r="AM732" s="59"/>
      <c r="AN732" s="59"/>
      <c r="AO732" s="91" t="s">
        <v>200</v>
      </c>
    </row>
    <row r="733" spans="1:41">
      <c r="A733" s="85">
        <v>732</v>
      </c>
      <c r="C733" s="85" t="s">
        <v>1848</v>
      </c>
      <c r="D733" s="85" t="s">
        <v>1877</v>
      </c>
      <c r="E733" s="85" t="s">
        <v>2858</v>
      </c>
      <c r="F733" s="85" t="s">
        <v>2861</v>
      </c>
      <c r="G733" s="85" t="s">
        <v>2</v>
      </c>
      <c r="H733" s="85" t="s">
        <v>220</v>
      </c>
      <c r="I733" s="85">
        <v>2017</v>
      </c>
      <c r="L733" s="85" t="s">
        <v>5</v>
      </c>
      <c r="N733" s="85" t="s">
        <v>3690</v>
      </c>
      <c r="O733" s="92" t="s">
        <v>3830</v>
      </c>
      <c r="P733" s="92" t="s">
        <v>3838</v>
      </c>
      <c r="R733" s="159" t="s">
        <v>4138</v>
      </c>
      <c r="S733" s="70" t="s">
        <v>4149</v>
      </c>
      <c r="T733" s="85" t="s">
        <v>3690</v>
      </c>
      <c r="U733" s="85" t="s">
        <v>1684</v>
      </c>
      <c r="V733" s="169" t="s">
        <v>4322</v>
      </c>
      <c r="W733" s="169" t="s">
        <v>4311</v>
      </c>
      <c r="X733" s="85" t="s">
        <v>1783</v>
      </c>
      <c r="Y733" s="85" t="s">
        <v>2936</v>
      </c>
      <c r="Z733" s="85" t="s">
        <v>1869</v>
      </c>
      <c r="AA733" s="85" t="s">
        <v>19</v>
      </c>
      <c r="AB733" s="85" t="s">
        <v>14</v>
      </c>
      <c r="AC733" s="85">
        <v>200</v>
      </c>
      <c r="AK733" s="59">
        <f t="shared" si="39"/>
        <v>0</v>
      </c>
      <c r="AL733" s="59"/>
      <c r="AM733" s="59"/>
      <c r="AN733" s="59"/>
      <c r="AO733" s="91" t="s">
        <v>200</v>
      </c>
    </row>
    <row r="734" spans="1:41">
      <c r="A734" s="85">
        <v>733</v>
      </c>
      <c r="C734" s="85" t="s">
        <v>1848</v>
      </c>
      <c r="D734" s="85" t="s">
        <v>1878</v>
      </c>
      <c r="E734" s="85" t="s">
        <v>2862</v>
      </c>
      <c r="F734" s="85" t="s">
        <v>2863</v>
      </c>
      <c r="G734" s="85" t="s">
        <v>2</v>
      </c>
      <c r="H734" s="85" t="s">
        <v>220</v>
      </c>
      <c r="I734" s="85">
        <v>2017</v>
      </c>
      <c r="L734" s="85" t="s">
        <v>5</v>
      </c>
      <c r="N734" s="85" t="s">
        <v>3691</v>
      </c>
      <c r="O734" s="92" t="s">
        <v>3830</v>
      </c>
      <c r="P734" s="92" t="s">
        <v>3838</v>
      </c>
      <c r="R734" s="159" t="s">
        <v>4138</v>
      </c>
      <c r="S734" s="70" t="s">
        <v>4150</v>
      </c>
      <c r="T734" s="85" t="s">
        <v>3691</v>
      </c>
      <c r="U734" s="85" t="s">
        <v>1684</v>
      </c>
      <c r="V734" s="97" t="s">
        <v>1880</v>
      </c>
      <c r="W734" s="97" t="s">
        <v>4312</v>
      </c>
      <c r="X734" s="85" t="s">
        <v>1783</v>
      </c>
      <c r="Y734" s="85" t="s">
        <v>2936</v>
      </c>
      <c r="Z734" s="85" t="s">
        <v>1869</v>
      </c>
      <c r="AA734" s="85" t="s">
        <v>19</v>
      </c>
      <c r="AB734" s="85" t="s">
        <v>14</v>
      </c>
      <c r="AC734" s="85">
        <v>200</v>
      </c>
      <c r="AH734" s="145">
        <v>1</v>
      </c>
      <c r="AI734" s="145" t="s">
        <v>1847</v>
      </c>
      <c r="AK734" s="59">
        <f t="shared" si="39"/>
        <v>0</v>
      </c>
      <c r="AL734" s="59"/>
      <c r="AM734" s="59"/>
      <c r="AN734" s="59"/>
      <c r="AO734" s="91" t="s">
        <v>200</v>
      </c>
    </row>
    <row r="735" spans="1:41">
      <c r="A735" s="85">
        <v>734</v>
      </c>
      <c r="C735" s="85" t="s">
        <v>1848</v>
      </c>
      <c r="D735" s="85" t="s">
        <v>1879</v>
      </c>
      <c r="E735" s="85" t="s">
        <v>2862</v>
      </c>
      <c r="F735" s="85" t="s">
        <v>2864</v>
      </c>
      <c r="G735" s="85" t="s">
        <v>2</v>
      </c>
      <c r="H735" s="85" t="s">
        <v>220</v>
      </c>
      <c r="I735" s="85">
        <v>2017</v>
      </c>
      <c r="L735" s="85" t="s">
        <v>5</v>
      </c>
      <c r="N735" s="85" t="s">
        <v>3691</v>
      </c>
      <c r="O735" s="92" t="s">
        <v>3830</v>
      </c>
      <c r="P735" s="92" t="s">
        <v>3838</v>
      </c>
      <c r="R735" s="159" t="s">
        <v>4138</v>
      </c>
      <c r="S735" s="70" t="s">
        <v>4150</v>
      </c>
      <c r="T735" s="85" t="s">
        <v>3691</v>
      </c>
      <c r="U735" s="85" t="s">
        <v>1684</v>
      </c>
      <c r="V735" s="97" t="s">
        <v>1880</v>
      </c>
      <c r="W735" s="169" t="s">
        <v>4312</v>
      </c>
      <c r="X735" s="85" t="s">
        <v>1783</v>
      </c>
      <c r="Y735" s="85" t="s">
        <v>2936</v>
      </c>
      <c r="Z735" s="85" t="s">
        <v>1869</v>
      </c>
      <c r="AA735" s="85" t="s">
        <v>19</v>
      </c>
      <c r="AB735" s="85" t="s">
        <v>14</v>
      </c>
      <c r="AC735" s="85">
        <v>200</v>
      </c>
      <c r="AK735" s="59">
        <f t="shared" si="39"/>
        <v>0</v>
      </c>
      <c r="AL735" s="59"/>
      <c r="AM735" s="59"/>
      <c r="AN735" s="59"/>
      <c r="AO735" s="91" t="s">
        <v>200</v>
      </c>
    </row>
    <row r="736" spans="1:41">
      <c r="A736" s="85">
        <v>735</v>
      </c>
      <c r="C736" s="85" t="s">
        <v>1848</v>
      </c>
      <c r="D736" s="85" t="s">
        <v>1881</v>
      </c>
      <c r="E736" s="85" t="s">
        <v>2865</v>
      </c>
      <c r="F736" s="85" t="s">
        <v>2866</v>
      </c>
      <c r="G736" s="85" t="s">
        <v>2</v>
      </c>
      <c r="H736" s="85" t="s">
        <v>220</v>
      </c>
      <c r="I736" s="85">
        <v>2017</v>
      </c>
      <c r="L736" s="85" t="s">
        <v>5</v>
      </c>
      <c r="N736" s="85" t="s">
        <v>3692</v>
      </c>
      <c r="O736" s="92" t="s">
        <v>3830</v>
      </c>
      <c r="P736" s="92" t="s">
        <v>3837</v>
      </c>
      <c r="R736" s="159" t="s">
        <v>4139</v>
      </c>
      <c r="S736" s="70" t="s">
        <v>4151</v>
      </c>
      <c r="T736" s="85" t="s">
        <v>3692</v>
      </c>
      <c r="U736" s="85" t="s">
        <v>1684</v>
      </c>
      <c r="V736" s="97" t="s">
        <v>4323</v>
      </c>
      <c r="W736" s="97" t="s">
        <v>4313</v>
      </c>
      <c r="X736" s="85" t="s">
        <v>1861</v>
      </c>
      <c r="Y736" s="85" t="s">
        <v>2936</v>
      </c>
      <c r="Z736" s="85" t="s">
        <v>1869</v>
      </c>
      <c r="AA736" s="85" t="s">
        <v>19</v>
      </c>
      <c r="AB736" s="85" t="s">
        <v>14</v>
      </c>
      <c r="AC736" s="85">
        <v>200</v>
      </c>
      <c r="AH736" s="145">
        <v>1</v>
      </c>
      <c r="AI736" s="145" t="s">
        <v>1847</v>
      </c>
      <c r="AK736" s="59">
        <f t="shared" si="39"/>
        <v>0</v>
      </c>
      <c r="AL736" s="59"/>
      <c r="AM736" s="59"/>
      <c r="AN736" s="59"/>
      <c r="AO736" s="91" t="s">
        <v>200</v>
      </c>
    </row>
    <row r="737" spans="1:41">
      <c r="A737" s="85">
        <v>736</v>
      </c>
      <c r="C737" s="85" t="s">
        <v>1848</v>
      </c>
      <c r="D737" s="85" t="s">
        <v>1882</v>
      </c>
      <c r="E737" s="85" t="s">
        <v>2865</v>
      </c>
      <c r="F737" s="85" t="s">
        <v>2867</v>
      </c>
      <c r="G737" s="85" t="s">
        <v>2</v>
      </c>
      <c r="H737" s="85" t="s">
        <v>220</v>
      </c>
      <c r="I737" s="85">
        <v>2017</v>
      </c>
      <c r="L737" s="85" t="s">
        <v>5</v>
      </c>
      <c r="N737" s="85" t="s">
        <v>3692</v>
      </c>
      <c r="O737" s="92" t="s">
        <v>3830</v>
      </c>
      <c r="P737" s="92" t="s">
        <v>3837</v>
      </c>
      <c r="R737" s="159" t="s">
        <v>4139</v>
      </c>
      <c r="S737" s="70" t="s">
        <v>4151</v>
      </c>
      <c r="T737" s="85" t="s">
        <v>3692</v>
      </c>
      <c r="U737" s="85" t="s">
        <v>1684</v>
      </c>
      <c r="V737" s="169" t="s">
        <v>4323</v>
      </c>
      <c r="W737" s="169" t="s">
        <v>4313</v>
      </c>
      <c r="X737" s="85" t="s">
        <v>1861</v>
      </c>
      <c r="Y737" s="85" t="s">
        <v>2936</v>
      </c>
      <c r="Z737" s="85" t="s">
        <v>1869</v>
      </c>
      <c r="AA737" s="85" t="s">
        <v>19</v>
      </c>
      <c r="AB737" s="85" t="s">
        <v>14</v>
      </c>
      <c r="AC737" s="85">
        <v>200</v>
      </c>
      <c r="AK737" s="59">
        <f t="shared" si="39"/>
        <v>0</v>
      </c>
      <c r="AL737" s="59"/>
      <c r="AM737" s="59"/>
      <c r="AN737" s="59"/>
      <c r="AO737" s="91" t="s">
        <v>200</v>
      </c>
    </row>
    <row r="738" spans="1:41">
      <c r="A738" s="85">
        <v>737</v>
      </c>
      <c r="C738" s="85" t="s">
        <v>1848</v>
      </c>
      <c r="D738" s="85" t="s">
        <v>1883</v>
      </c>
      <c r="E738" s="85" t="s">
        <v>2865</v>
      </c>
      <c r="F738" s="85" t="s">
        <v>2868</v>
      </c>
      <c r="G738" s="85" t="s">
        <v>2</v>
      </c>
      <c r="H738" s="85" t="s">
        <v>220</v>
      </c>
      <c r="I738" s="85">
        <v>2017</v>
      </c>
      <c r="L738" s="85" t="s">
        <v>5</v>
      </c>
      <c r="N738" s="85" t="s">
        <v>3692</v>
      </c>
      <c r="O738" s="92" t="s">
        <v>3830</v>
      </c>
      <c r="P738" s="92" t="s">
        <v>3837</v>
      </c>
      <c r="R738" s="159" t="s">
        <v>4139</v>
      </c>
      <c r="S738" s="70" t="s">
        <v>4151</v>
      </c>
      <c r="T738" s="85" t="s">
        <v>3692</v>
      </c>
      <c r="U738" s="85" t="s">
        <v>1684</v>
      </c>
      <c r="V738" s="169" t="s">
        <v>4323</v>
      </c>
      <c r="W738" s="169" t="s">
        <v>4313</v>
      </c>
      <c r="X738" s="85" t="s">
        <v>1861</v>
      </c>
      <c r="Y738" s="85" t="s">
        <v>2936</v>
      </c>
      <c r="Z738" s="85" t="s">
        <v>1869</v>
      </c>
      <c r="AA738" s="85" t="s">
        <v>19</v>
      </c>
      <c r="AB738" s="85" t="s">
        <v>14</v>
      </c>
      <c r="AC738" s="85">
        <v>200</v>
      </c>
      <c r="AK738" s="59">
        <f t="shared" si="39"/>
        <v>0</v>
      </c>
      <c r="AL738" s="59"/>
      <c r="AM738" s="59"/>
      <c r="AN738" s="59"/>
      <c r="AO738" s="91" t="s">
        <v>200</v>
      </c>
    </row>
    <row r="739" spans="1:41">
      <c r="A739" s="85">
        <v>738</v>
      </c>
      <c r="C739" s="85" t="s">
        <v>1848</v>
      </c>
      <c r="D739" s="85" t="s">
        <v>1884</v>
      </c>
      <c r="E739" s="85" t="s">
        <v>2869</v>
      </c>
      <c r="F739" s="85" t="s">
        <v>2870</v>
      </c>
      <c r="G739" s="85" t="s">
        <v>2</v>
      </c>
      <c r="H739" s="85" t="s">
        <v>220</v>
      </c>
      <c r="I739" s="85">
        <v>2017</v>
      </c>
      <c r="L739" s="85" t="s">
        <v>5</v>
      </c>
      <c r="N739" s="85" t="s">
        <v>3693</v>
      </c>
      <c r="O739" s="92" t="s">
        <v>3830</v>
      </c>
      <c r="P739" s="92" t="s">
        <v>3837</v>
      </c>
      <c r="R739" s="159" t="s">
        <v>4139</v>
      </c>
      <c r="S739" s="70" t="s">
        <v>4151</v>
      </c>
      <c r="T739" s="85" t="s">
        <v>3693</v>
      </c>
      <c r="U739" s="85" t="s">
        <v>1684</v>
      </c>
      <c r="V739" s="97" t="s">
        <v>4324</v>
      </c>
      <c r="W739" s="97" t="s">
        <v>4314</v>
      </c>
      <c r="X739" s="85" t="s">
        <v>1861</v>
      </c>
      <c r="Y739" s="85" t="s">
        <v>1868</v>
      </c>
      <c r="Z739" s="85" t="s">
        <v>1869</v>
      </c>
      <c r="AA739" s="85" t="s">
        <v>19</v>
      </c>
      <c r="AB739" s="85" t="s">
        <v>17</v>
      </c>
      <c r="AC739" s="85">
        <v>200</v>
      </c>
      <c r="AD739" s="145" t="s">
        <v>1679</v>
      </c>
      <c r="AF739" s="145">
        <v>1</v>
      </c>
      <c r="AH739" s="145">
        <v>1</v>
      </c>
      <c r="AI739" s="145" t="s">
        <v>1847</v>
      </c>
      <c r="AK739" s="59">
        <f t="shared" si="39"/>
        <v>0</v>
      </c>
      <c r="AL739" s="59"/>
      <c r="AM739" s="59"/>
      <c r="AN739" s="59"/>
      <c r="AO739" s="91" t="s">
        <v>200</v>
      </c>
    </row>
    <row r="740" spans="1:41">
      <c r="A740" s="85">
        <v>739</v>
      </c>
      <c r="C740" s="85" t="s">
        <v>1848</v>
      </c>
      <c r="D740" s="85" t="s">
        <v>1885</v>
      </c>
      <c r="E740" s="85" t="s">
        <v>2869</v>
      </c>
      <c r="F740" s="85" t="s">
        <v>2871</v>
      </c>
      <c r="G740" s="85" t="s">
        <v>2</v>
      </c>
      <c r="H740" s="85" t="s">
        <v>220</v>
      </c>
      <c r="I740" s="85">
        <v>2017</v>
      </c>
      <c r="L740" s="85" t="s">
        <v>5</v>
      </c>
      <c r="N740" s="85" t="s">
        <v>3693</v>
      </c>
      <c r="O740" s="92" t="s">
        <v>3830</v>
      </c>
      <c r="P740" s="92" t="s">
        <v>3837</v>
      </c>
      <c r="R740" s="159" t="s">
        <v>4139</v>
      </c>
      <c r="S740" s="70" t="s">
        <v>4151</v>
      </c>
      <c r="T740" s="85" t="s">
        <v>3693</v>
      </c>
      <c r="U740" s="85" t="s">
        <v>1684</v>
      </c>
      <c r="V740" s="169" t="s">
        <v>4324</v>
      </c>
      <c r="W740" s="169" t="s">
        <v>4314</v>
      </c>
      <c r="X740" s="85" t="s">
        <v>1861</v>
      </c>
      <c r="Y740" s="85" t="s">
        <v>2936</v>
      </c>
      <c r="Z740" s="85" t="s">
        <v>1869</v>
      </c>
      <c r="AA740" s="85" t="s">
        <v>19</v>
      </c>
      <c r="AB740" s="85" t="s">
        <v>14</v>
      </c>
      <c r="AC740" s="85">
        <v>200</v>
      </c>
      <c r="AK740" s="59">
        <f t="shared" si="39"/>
        <v>0</v>
      </c>
      <c r="AL740" s="59"/>
      <c r="AM740" s="59"/>
      <c r="AN740" s="59"/>
      <c r="AO740" s="91" t="s">
        <v>200</v>
      </c>
    </row>
    <row r="741" spans="1:41">
      <c r="A741" s="85">
        <v>740</v>
      </c>
      <c r="C741" s="85" t="s">
        <v>1848</v>
      </c>
      <c r="D741" s="85" t="s">
        <v>1886</v>
      </c>
      <c r="E741" s="85" t="s">
        <v>2869</v>
      </c>
      <c r="F741" s="85" t="s">
        <v>2872</v>
      </c>
      <c r="G741" s="85" t="s">
        <v>2</v>
      </c>
      <c r="H741" s="85" t="s">
        <v>220</v>
      </c>
      <c r="I741" s="85">
        <v>2017</v>
      </c>
      <c r="L741" s="85" t="s">
        <v>5</v>
      </c>
      <c r="N741" s="85" t="s">
        <v>3693</v>
      </c>
      <c r="O741" s="92" t="s">
        <v>3830</v>
      </c>
      <c r="P741" s="92" t="s">
        <v>3837</v>
      </c>
      <c r="R741" s="159" t="s">
        <v>4139</v>
      </c>
      <c r="S741" s="70" t="s">
        <v>4151</v>
      </c>
      <c r="T741" s="85" t="s">
        <v>3693</v>
      </c>
      <c r="U741" s="85" t="s">
        <v>1684</v>
      </c>
      <c r="V741" s="169" t="s">
        <v>4324</v>
      </c>
      <c r="W741" s="169" t="s">
        <v>4314</v>
      </c>
      <c r="X741" s="85" t="s">
        <v>1861</v>
      </c>
      <c r="Y741" s="85" t="s">
        <v>2936</v>
      </c>
      <c r="Z741" s="85" t="s">
        <v>1869</v>
      </c>
      <c r="AA741" s="85" t="s">
        <v>19</v>
      </c>
      <c r="AB741" s="85" t="s">
        <v>14</v>
      </c>
      <c r="AC741" s="85">
        <v>200</v>
      </c>
      <c r="AK741" s="59">
        <f t="shared" si="39"/>
        <v>0</v>
      </c>
      <c r="AL741" s="59"/>
      <c r="AM741" s="59"/>
      <c r="AN741" s="59"/>
      <c r="AO741" s="91" t="s">
        <v>200</v>
      </c>
    </row>
    <row r="742" spans="1:41">
      <c r="A742" s="85">
        <v>741</v>
      </c>
      <c r="C742" s="85" t="s">
        <v>1848</v>
      </c>
      <c r="D742" s="85" t="s">
        <v>1887</v>
      </c>
      <c r="E742" s="85" t="s">
        <v>2873</v>
      </c>
      <c r="F742" s="85" t="s">
        <v>2874</v>
      </c>
      <c r="G742" s="85" t="s">
        <v>2</v>
      </c>
      <c r="H742" s="85" t="s">
        <v>220</v>
      </c>
      <c r="I742" s="85">
        <v>2017</v>
      </c>
      <c r="L742" s="85" t="s">
        <v>5</v>
      </c>
      <c r="N742" s="85" t="s">
        <v>3694</v>
      </c>
      <c r="O742" s="92" t="s">
        <v>3830</v>
      </c>
      <c r="P742" s="92" t="s">
        <v>3837</v>
      </c>
      <c r="R742" s="159" t="s">
        <v>4139</v>
      </c>
      <c r="S742" s="70" t="s">
        <v>4151</v>
      </c>
      <c r="T742" s="85" t="s">
        <v>3694</v>
      </c>
      <c r="U742" s="85" t="s">
        <v>1684</v>
      </c>
      <c r="V742" s="97" t="s">
        <v>4325</v>
      </c>
      <c r="W742" s="97" t="s">
        <v>1888</v>
      </c>
      <c r="X742" s="85" t="s">
        <v>1861</v>
      </c>
      <c r="Y742" s="85" t="s">
        <v>2936</v>
      </c>
      <c r="Z742" s="85" t="s">
        <v>1869</v>
      </c>
      <c r="AA742" s="85" t="s">
        <v>19</v>
      </c>
      <c r="AB742" s="85" t="s">
        <v>14</v>
      </c>
      <c r="AC742" s="85">
        <v>200</v>
      </c>
      <c r="AH742" s="145">
        <v>1</v>
      </c>
      <c r="AI742" s="145" t="s">
        <v>1847</v>
      </c>
      <c r="AK742" s="59">
        <f t="shared" si="39"/>
        <v>0</v>
      </c>
      <c r="AL742" s="59"/>
      <c r="AM742" s="59"/>
      <c r="AN742" s="59"/>
      <c r="AO742" s="91" t="s">
        <v>200</v>
      </c>
    </row>
    <row r="743" spans="1:41">
      <c r="A743" s="85">
        <v>742</v>
      </c>
      <c r="C743" s="85" t="s">
        <v>1848</v>
      </c>
      <c r="D743" s="85" t="s">
        <v>1889</v>
      </c>
      <c r="E743" s="85" t="s">
        <v>2875</v>
      </c>
      <c r="F743" s="85" t="s">
        <v>2876</v>
      </c>
      <c r="G743" s="85" t="s">
        <v>2</v>
      </c>
      <c r="H743" s="85" t="s">
        <v>220</v>
      </c>
      <c r="I743" s="85">
        <v>2017</v>
      </c>
      <c r="L743" s="85" t="s">
        <v>5</v>
      </c>
      <c r="N743" s="85" t="s">
        <v>91</v>
      </c>
      <c r="O743" s="92" t="s">
        <v>3830</v>
      </c>
      <c r="P743" s="92" t="s">
        <v>3838</v>
      </c>
      <c r="R743" s="159" t="s">
        <v>3906</v>
      </c>
      <c r="S743" s="70" t="s">
        <v>3906</v>
      </c>
      <c r="T743" s="85" t="s">
        <v>3695</v>
      </c>
      <c r="U743" s="85" t="s">
        <v>1684</v>
      </c>
      <c r="V743" s="97" t="s">
        <v>4326</v>
      </c>
      <c r="W743" s="97" t="s">
        <v>1890</v>
      </c>
      <c r="X743" s="85" t="s">
        <v>1783</v>
      </c>
      <c r="Y743" s="85" t="s">
        <v>2973</v>
      </c>
      <c r="Z743" s="85" t="s">
        <v>2972</v>
      </c>
      <c r="AA743" s="85" t="s">
        <v>19</v>
      </c>
      <c r="AB743" s="85" t="s">
        <v>14</v>
      </c>
      <c r="AC743" s="85">
        <v>200</v>
      </c>
      <c r="AH743" s="145">
        <v>1</v>
      </c>
      <c r="AI743" s="145" t="s">
        <v>1847</v>
      </c>
      <c r="AK743" s="59">
        <f t="shared" si="39"/>
        <v>0</v>
      </c>
      <c r="AL743" s="59"/>
      <c r="AM743" s="59"/>
      <c r="AN743" s="59"/>
      <c r="AO743" s="91" t="s">
        <v>200</v>
      </c>
    </row>
    <row r="744" spans="1:41">
      <c r="A744" s="85">
        <v>743</v>
      </c>
      <c r="C744" s="85" t="s">
        <v>1848</v>
      </c>
      <c r="D744" s="85" t="s">
        <v>1891</v>
      </c>
      <c r="E744" s="85" t="s">
        <v>2877</v>
      </c>
      <c r="F744" s="85" t="s">
        <v>2878</v>
      </c>
      <c r="G744" s="85" t="s">
        <v>2</v>
      </c>
      <c r="H744" s="85" t="s">
        <v>220</v>
      </c>
      <c r="I744" s="85">
        <v>2017</v>
      </c>
      <c r="L744" s="85" t="s">
        <v>5</v>
      </c>
      <c r="N744" s="85" t="s">
        <v>3696</v>
      </c>
      <c r="O744" s="92" t="s">
        <v>3830</v>
      </c>
      <c r="P744" s="92" t="s">
        <v>3852</v>
      </c>
      <c r="R744" s="159" t="s">
        <v>4140</v>
      </c>
      <c r="S744" s="70" t="s">
        <v>4152</v>
      </c>
      <c r="T744" s="85" t="s">
        <v>3696</v>
      </c>
      <c r="U744" s="85" t="s">
        <v>1684</v>
      </c>
      <c r="V744" s="97" t="s">
        <v>4327</v>
      </c>
      <c r="W744" s="97" t="s">
        <v>4315</v>
      </c>
      <c r="X744" s="85" t="s">
        <v>1779</v>
      </c>
      <c r="Y744" s="85" t="s">
        <v>1868</v>
      </c>
      <c r="Z744" s="85" t="s">
        <v>1869</v>
      </c>
      <c r="AA744" s="85" t="s">
        <v>19</v>
      </c>
      <c r="AB744" s="85" t="s">
        <v>17</v>
      </c>
      <c r="AC744" s="85">
        <v>200</v>
      </c>
      <c r="AD744" s="145" t="s">
        <v>1679</v>
      </c>
      <c r="AF744" s="145">
        <v>1</v>
      </c>
      <c r="AH744" s="145">
        <v>1</v>
      </c>
      <c r="AI744" s="145" t="s">
        <v>1847</v>
      </c>
      <c r="AK744" s="59">
        <f t="shared" si="39"/>
        <v>0</v>
      </c>
      <c r="AL744" s="59"/>
      <c r="AM744" s="59"/>
      <c r="AN744" s="59"/>
      <c r="AO744" s="91" t="s">
        <v>200</v>
      </c>
    </row>
    <row r="745" spans="1:41">
      <c r="A745" s="85">
        <v>744</v>
      </c>
      <c r="C745" s="85" t="s">
        <v>1848</v>
      </c>
      <c r="D745" s="85" t="s">
        <v>1892</v>
      </c>
      <c r="E745" s="85" t="s">
        <v>2877</v>
      </c>
      <c r="F745" s="85" t="s">
        <v>2879</v>
      </c>
      <c r="G745" s="85" t="s">
        <v>2</v>
      </c>
      <c r="H745" s="85" t="s">
        <v>220</v>
      </c>
      <c r="I745" s="85">
        <v>2017</v>
      </c>
      <c r="L745" s="85" t="s">
        <v>5</v>
      </c>
      <c r="N745" s="85" t="s">
        <v>3696</v>
      </c>
      <c r="O745" s="92" t="s">
        <v>3830</v>
      </c>
      <c r="P745" s="92" t="s">
        <v>3852</v>
      </c>
      <c r="R745" s="159" t="s">
        <v>4140</v>
      </c>
      <c r="S745" s="70" t="s">
        <v>4152</v>
      </c>
      <c r="T745" s="85" t="s">
        <v>3696</v>
      </c>
      <c r="U745" s="85" t="s">
        <v>1684</v>
      </c>
      <c r="V745" s="169" t="s">
        <v>4327</v>
      </c>
      <c r="W745" s="169" t="s">
        <v>4315</v>
      </c>
      <c r="X745" s="85" t="s">
        <v>1779</v>
      </c>
      <c r="Y745" s="85" t="s">
        <v>2936</v>
      </c>
      <c r="Z745" s="85" t="s">
        <v>1869</v>
      </c>
      <c r="AA745" s="85" t="s">
        <v>19</v>
      </c>
      <c r="AB745" s="85" t="s">
        <v>14</v>
      </c>
      <c r="AC745" s="85">
        <v>200</v>
      </c>
      <c r="AK745" s="59">
        <f t="shared" si="39"/>
        <v>0</v>
      </c>
      <c r="AL745" s="59"/>
      <c r="AM745" s="59"/>
      <c r="AN745" s="59"/>
      <c r="AO745" s="91" t="s">
        <v>200</v>
      </c>
    </row>
    <row r="746" spans="1:41">
      <c r="A746" s="85">
        <v>745</v>
      </c>
      <c r="C746" s="85" t="s">
        <v>1848</v>
      </c>
      <c r="D746" s="85" t="s">
        <v>1893</v>
      </c>
      <c r="E746" s="85" t="s">
        <v>2877</v>
      </c>
      <c r="F746" s="85" t="s">
        <v>2880</v>
      </c>
      <c r="G746" s="85" t="s">
        <v>2</v>
      </c>
      <c r="H746" s="85" t="s">
        <v>220</v>
      </c>
      <c r="I746" s="85">
        <v>2017</v>
      </c>
      <c r="L746" s="85" t="s">
        <v>5</v>
      </c>
      <c r="N746" s="85" t="s">
        <v>3696</v>
      </c>
      <c r="O746" s="92" t="s">
        <v>3830</v>
      </c>
      <c r="P746" s="92" t="s">
        <v>3852</v>
      </c>
      <c r="R746" s="159" t="s">
        <v>4140</v>
      </c>
      <c r="S746" s="70" t="s">
        <v>4152</v>
      </c>
      <c r="T746" s="85" t="s">
        <v>3696</v>
      </c>
      <c r="U746" s="85" t="s">
        <v>1684</v>
      </c>
      <c r="V746" s="169" t="s">
        <v>4327</v>
      </c>
      <c r="W746" s="169" t="s">
        <v>4315</v>
      </c>
      <c r="X746" s="85" t="s">
        <v>1779</v>
      </c>
      <c r="Y746" s="85" t="s">
        <v>2936</v>
      </c>
      <c r="Z746" s="85" t="s">
        <v>1869</v>
      </c>
      <c r="AA746" s="85" t="s">
        <v>19</v>
      </c>
      <c r="AB746" s="85" t="s">
        <v>14</v>
      </c>
      <c r="AC746" s="85">
        <v>200</v>
      </c>
      <c r="AK746" s="59">
        <f t="shared" si="39"/>
        <v>0</v>
      </c>
      <c r="AL746" s="59"/>
      <c r="AM746" s="59"/>
      <c r="AN746" s="59"/>
      <c r="AO746" s="91" t="s">
        <v>200</v>
      </c>
    </row>
    <row r="747" spans="1:41">
      <c r="A747" s="85">
        <v>746</v>
      </c>
      <c r="C747" s="85" t="s">
        <v>1848</v>
      </c>
      <c r="D747" s="85" t="s">
        <v>2915</v>
      </c>
      <c r="E747" s="85" t="s">
        <v>2922</v>
      </c>
      <c r="F747" s="85" t="s">
        <v>2923</v>
      </c>
      <c r="G747" s="85" t="s">
        <v>2</v>
      </c>
      <c r="H747" s="85" t="s">
        <v>220</v>
      </c>
      <c r="I747" s="85">
        <v>2017</v>
      </c>
      <c r="L747" s="85" t="s">
        <v>5</v>
      </c>
      <c r="N747" s="85" t="s">
        <v>3697</v>
      </c>
      <c r="O747" s="92" t="s">
        <v>3830</v>
      </c>
      <c r="P747" s="92" t="s">
        <v>3837</v>
      </c>
      <c r="R747" s="159" t="s">
        <v>4141</v>
      </c>
      <c r="S747" s="70" t="s">
        <v>4153</v>
      </c>
      <c r="T747" s="85" t="s">
        <v>3697</v>
      </c>
      <c r="U747" s="85" t="s">
        <v>2917</v>
      </c>
      <c r="V747" s="97" t="s">
        <v>2919</v>
      </c>
      <c r="W747" s="97" t="s">
        <v>2918</v>
      </c>
      <c r="X747" s="85" t="s">
        <v>2920</v>
      </c>
      <c r="Y747" s="85" t="s">
        <v>2921</v>
      </c>
      <c r="Z747" s="85" t="s">
        <v>1869</v>
      </c>
      <c r="AA747" s="85" t="s">
        <v>19</v>
      </c>
      <c r="AB747" s="85" t="s">
        <v>17</v>
      </c>
      <c r="AC747" s="85">
        <v>200</v>
      </c>
      <c r="AD747" s="145" t="s">
        <v>1679</v>
      </c>
      <c r="AF747" s="145">
        <v>1</v>
      </c>
      <c r="AH747" s="145">
        <v>1</v>
      </c>
      <c r="AI747" s="145" t="s">
        <v>1683</v>
      </c>
      <c r="AO747" s="91" t="s">
        <v>200</v>
      </c>
    </row>
    <row r="748" spans="1:41">
      <c r="A748" s="85">
        <v>747</v>
      </c>
      <c r="C748" s="85" t="s">
        <v>1848</v>
      </c>
      <c r="D748" s="85" t="s">
        <v>2916</v>
      </c>
      <c r="E748" s="85" t="s">
        <v>2922</v>
      </c>
      <c r="F748" s="85" t="s">
        <v>2924</v>
      </c>
      <c r="G748" s="85" t="s">
        <v>2</v>
      </c>
      <c r="H748" s="85" t="s">
        <v>220</v>
      </c>
      <c r="I748" s="85">
        <v>2017</v>
      </c>
      <c r="L748" s="85" t="s">
        <v>5</v>
      </c>
      <c r="N748" s="85" t="s">
        <v>3697</v>
      </c>
      <c r="O748" s="92" t="s">
        <v>3830</v>
      </c>
      <c r="P748" s="92" t="s">
        <v>3837</v>
      </c>
      <c r="R748" s="159" t="s">
        <v>4141</v>
      </c>
      <c r="S748" s="70" t="s">
        <v>4153</v>
      </c>
      <c r="T748" s="85" t="s">
        <v>3697</v>
      </c>
      <c r="U748" s="85" t="s">
        <v>2917</v>
      </c>
      <c r="V748" s="97" t="s">
        <v>2919</v>
      </c>
      <c r="W748" s="97" t="s">
        <v>2918</v>
      </c>
      <c r="X748" s="85" t="s">
        <v>1861</v>
      </c>
      <c r="Y748" s="85" t="s">
        <v>2936</v>
      </c>
      <c r="Z748" s="85" t="s">
        <v>1869</v>
      </c>
      <c r="AA748" s="85" t="s">
        <v>19</v>
      </c>
      <c r="AB748" s="85" t="s">
        <v>14</v>
      </c>
      <c r="AC748" s="85">
        <v>200</v>
      </c>
      <c r="AO748" s="91" t="s">
        <v>200</v>
      </c>
    </row>
    <row r="749" spans="1:41">
      <c r="A749" s="85">
        <v>748</v>
      </c>
      <c r="C749" s="85" t="s">
        <v>1848</v>
      </c>
      <c r="D749" s="85" t="s">
        <v>2931</v>
      </c>
      <c r="E749" s="85" t="s">
        <v>2925</v>
      </c>
      <c r="F749" s="85" t="s">
        <v>2926</v>
      </c>
      <c r="G749" s="85" t="s">
        <v>2</v>
      </c>
      <c r="H749" s="85" t="s">
        <v>220</v>
      </c>
      <c r="I749" s="85">
        <v>2017</v>
      </c>
      <c r="L749" s="85" t="s">
        <v>5</v>
      </c>
      <c r="N749" s="85" t="s">
        <v>3698</v>
      </c>
      <c r="O749" s="92" t="s">
        <v>3830</v>
      </c>
      <c r="P749" s="92" t="s">
        <v>3837</v>
      </c>
      <c r="R749" s="159" t="s">
        <v>4142</v>
      </c>
      <c r="S749" s="70" t="s">
        <v>4154</v>
      </c>
      <c r="T749" s="85" t="s">
        <v>3698</v>
      </c>
      <c r="U749" s="85" t="s">
        <v>2917</v>
      </c>
      <c r="V749" s="97" t="s">
        <v>2938</v>
      </c>
      <c r="W749" s="97" t="s">
        <v>2937</v>
      </c>
      <c r="X749" s="85" t="s">
        <v>1861</v>
      </c>
      <c r="Y749" s="85" t="s">
        <v>2921</v>
      </c>
      <c r="Z749" s="85" t="s">
        <v>1869</v>
      </c>
      <c r="AA749" s="85" t="s">
        <v>19</v>
      </c>
      <c r="AB749" s="85" t="s">
        <v>17</v>
      </c>
      <c r="AC749" s="85">
        <v>200</v>
      </c>
      <c r="AD749" s="145" t="s">
        <v>1679</v>
      </c>
      <c r="AF749" s="145">
        <v>1</v>
      </c>
      <c r="AH749" s="145">
        <v>1</v>
      </c>
      <c r="AI749" s="145" t="s">
        <v>3030</v>
      </c>
      <c r="AO749" s="91" t="s">
        <v>200</v>
      </c>
    </row>
    <row r="750" spans="1:41">
      <c r="A750" s="85">
        <v>749</v>
      </c>
      <c r="C750" s="85" t="s">
        <v>1848</v>
      </c>
      <c r="D750" s="85" t="s">
        <v>2932</v>
      </c>
      <c r="E750" s="85" t="s">
        <v>2925</v>
      </c>
      <c r="F750" s="85" t="s">
        <v>2927</v>
      </c>
      <c r="G750" s="85" t="s">
        <v>2</v>
      </c>
      <c r="H750" s="85" t="s">
        <v>220</v>
      </c>
      <c r="I750" s="85">
        <v>2017</v>
      </c>
      <c r="L750" s="85" t="s">
        <v>5</v>
      </c>
      <c r="N750" s="85" t="s">
        <v>3698</v>
      </c>
      <c r="O750" s="92" t="s">
        <v>3830</v>
      </c>
      <c r="P750" s="92" t="s">
        <v>3837</v>
      </c>
      <c r="R750" s="159" t="s">
        <v>4142</v>
      </c>
      <c r="S750" s="70" t="s">
        <v>4154</v>
      </c>
      <c r="T750" s="85" t="s">
        <v>3698</v>
      </c>
      <c r="U750" s="85" t="s">
        <v>2917</v>
      </c>
      <c r="V750" s="97" t="s">
        <v>2938</v>
      </c>
      <c r="W750" s="97" t="s">
        <v>2937</v>
      </c>
      <c r="X750" s="85" t="s">
        <v>1861</v>
      </c>
      <c r="Y750" s="85" t="s">
        <v>2936</v>
      </c>
      <c r="Z750" s="85" t="s">
        <v>1869</v>
      </c>
      <c r="AA750" s="85" t="s">
        <v>19</v>
      </c>
      <c r="AB750" s="85" t="s">
        <v>14</v>
      </c>
      <c r="AC750" s="85">
        <v>200</v>
      </c>
      <c r="AO750" s="91" t="s">
        <v>200</v>
      </c>
    </row>
    <row r="751" spans="1:41">
      <c r="A751" s="85">
        <v>750</v>
      </c>
      <c r="C751" s="85" t="s">
        <v>1848</v>
      </c>
      <c r="D751" s="85" t="s">
        <v>2933</v>
      </c>
      <c r="E751" s="85" t="s">
        <v>2925</v>
      </c>
      <c r="F751" s="85" t="s">
        <v>2928</v>
      </c>
      <c r="G751" s="85" t="s">
        <v>2</v>
      </c>
      <c r="H751" s="85" t="s">
        <v>220</v>
      </c>
      <c r="I751" s="85">
        <v>2017</v>
      </c>
      <c r="L751" s="85" t="s">
        <v>5</v>
      </c>
      <c r="N751" s="85" t="s">
        <v>3698</v>
      </c>
      <c r="O751" s="92" t="s">
        <v>3830</v>
      </c>
      <c r="P751" s="92" t="s">
        <v>3837</v>
      </c>
      <c r="R751" s="159" t="s">
        <v>4142</v>
      </c>
      <c r="S751" s="70" t="s">
        <v>4154</v>
      </c>
      <c r="T751" s="85" t="s">
        <v>3698</v>
      </c>
      <c r="U751" s="85" t="s">
        <v>2917</v>
      </c>
      <c r="V751" s="97" t="s">
        <v>2938</v>
      </c>
      <c r="W751" s="97" t="s">
        <v>2937</v>
      </c>
      <c r="X751" s="85" t="s">
        <v>1861</v>
      </c>
      <c r="Y751" s="85" t="s">
        <v>2936</v>
      </c>
      <c r="Z751" s="85" t="s">
        <v>1869</v>
      </c>
      <c r="AA751" s="85" t="s">
        <v>19</v>
      </c>
      <c r="AB751" s="85" t="s">
        <v>14</v>
      </c>
      <c r="AC751" s="85">
        <v>200</v>
      </c>
      <c r="AO751" s="91" t="s">
        <v>200</v>
      </c>
    </row>
    <row r="752" spans="1:41">
      <c r="A752" s="85">
        <v>751</v>
      </c>
      <c r="C752" s="85" t="s">
        <v>1848</v>
      </c>
      <c r="D752" s="85" t="s">
        <v>2934</v>
      </c>
      <c r="E752" s="85" t="s">
        <v>2925</v>
      </c>
      <c r="F752" s="85" t="s">
        <v>2929</v>
      </c>
      <c r="G752" s="85" t="s">
        <v>2</v>
      </c>
      <c r="H752" s="85" t="s">
        <v>220</v>
      </c>
      <c r="I752" s="85">
        <v>2017</v>
      </c>
      <c r="L752" s="85" t="s">
        <v>5</v>
      </c>
      <c r="N752" s="85" t="s">
        <v>3698</v>
      </c>
      <c r="O752" s="92" t="s">
        <v>3830</v>
      </c>
      <c r="P752" s="92" t="s">
        <v>3837</v>
      </c>
      <c r="R752" s="159" t="s">
        <v>4142</v>
      </c>
      <c r="S752" s="70" t="s">
        <v>4154</v>
      </c>
      <c r="T752" s="85" t="s">
        <v>3698</v>
      </c>
      <c r="U752" s="85" t="s">
        <v>2917</v>
      </c>
      <c r="V752" s="97" t="s">
        <v>2938</v>
      </c>
      <c r="W752" s="97" t="s">
        <v>2937</v>
      </c>
      <c r="X752" s="85" t="s">
        <v>1861</v>
      </c>
      <c r="Y752" s="85" t="s">
        <v>2936</v>
      </c>
      <c r="Z752" s="85" t="s">
        <v>1869</v>
      </c>
      <c r="AA752" s="85" t="s">
        <v>19</v>
      </c>
      <c r="AB752" s="85" t="s">
        <v>14</v>
      </c>
      <c r="AC752" s="85">
        <v>200</v>
      </c>
      <c r="AO752" s="91" t="s">
        <v>200</v>
      </c>
    </row>
    <row r="753" spans="1:41">
      <c r="A753" s="85">
        <v>752</v>
      </c>
      <c r="C753" s="85" t="s">
        <v>1848</v>
      </c>
      <c r="D753" s="85" t="s">
        <v>2935</v>
      </c>
      <c r="E753" s="85" t="s">
        <v>2925</v>
      </c>
      <c r="F753" s="85" t="s">
        <v>2930</v>
      </c>
      <c r="G753" s="85" t="s">
        <v>2</v>
      </c>
      <c r="H753" s="85" t="s">
        <v>220</v>
      </c>
      <c r="I753" s="85">
        <v>2017</v>
      </c>
      <c r="L753" s="85" t="s">
        <v>5</v>
      </c>
      <c r="N753" s="85" t="s">
        <v>3698</v>
      </c>
      <c r="O753" s="92" t="s">
        <v>3830</v>
      </c>
      <c r="P753" s="92" t="s">
        <v>3837</v>
      </c>
      <c r="R753" s="159" t="s">
        <v>4142</v>
      </c>
      <c r="S753" s="70" t="s">
        <v>4154</v>
      </c>
      <c r="T753" s="85" t="s">
        <v>3698</v>
      </c>
      <c r="U753" s="85" t="s">
        <v>2917</v>
      </c>
      <c r="V753" s="97" t="s">
        <v>2938</v>
      </c>
      <c r="W753" s="97" t="s">
        <v>2937</v>
      </c>
      <c r="X753" s="85" t="s">
        <v>1861</v>
      </c>
      <c r="Y753" s="85" t="s">
        <v>2936</v>
      </c>
      <c r="Z753" s="85" t="s">
        <v>1869</v>
      </c>
      <c r="AA753" s="85" t="s">
        <v>19</v>
      </c>
      <c r="AB753" s="85" t="s">
        <v>14</v>
      </c>
      <c r="AC753" s="85">
        <v>200</v>
      </c>
      <c r="AO753" s="91" t="s">
        <v>200</v>
      </c>
    </row>
    <row r="754" spans="1:41">
      <c r="A754" s="85">
        <v>753</v>
      </c>
      <c r="C754" s="85" t="s">
        <v>1848</v>
      </c>
      <c r="D754" s="85" t="s">
        <v>3543</v>
      </c>
      <c r="E754" s="85" t="s">
        <v>2939</v>
      </c>
      <c r="F754" s="85" t="s">
        <v>2940</v>
      </c>
      <c r="G754" s="85" t="s">
        <v>1677</v>
      </c>
      <c r="H754" s="85" t="s">
        <v>220</v>
      </c>
      <c r="I754" s="85">
        <v>2017</v>
      </c>
      <c r="L754" s="85" t="s">
        <v>1854</v>
      </c>
      <c r="N754" s="85" t="s">
        <v>3699</v>
      </c>
      <c r="O754" s="92" t="s">
        <v>3834</v>
      </c>
      <c r="P754" s="92" t="s">
        <v>3862</v>
      </c>
      <c r="R754" s="159" t="s">
        <v>4143</v>
      </c>
      <c r="S754" s="70" t="s">
        <v>4155</v>
      </c>
      <c r="T754" s="85" t="s">
        <v>3699</v>
      </c>
      <c r="U754" s="85" t="s">
        <v>1690</v>
      </c>
      <c r="V754" s="97" t="s">
        <v>2942</v>
      </c>
      <c r="W754" s="97" t="s">
        <v>2941</v>
      </c>
      <c r="X754" s="85"/>
      <c r="Y754" s="168" t="s">
        <v>3533</v>
      </c>
      <c r="Z754" s="85" t="s">
        <v>2943</v>
      </c>
      <c r="AA754" s="85" t="s">
        <v>16</v>
      </c>
      <c r="AB754" s="85" t="s">
        <v>14</v>
      </c>
      <c r="AC754" s="85">
        <v>200</v>
      </c>
      <c r="AF754" s="145">
        <v>1</v>
      </c>
      <c r="AH754" s="145">
        <v>1</v>
      </c>
      <c r="AI754" s="145" t="s">
        <v>1681</v>
      </c>
      <c r="AK754" s="158">
        <f t="shared" ref="AK754" si="40">SUM(AL754:AN754)</f>
        <v>0</v>
      </c>
      <c r="AL754" s="158"/>
      <c r="AM754" s="158"/>
      <c r="AN754" s="158"/>
      <c r="AO754" s="91" t="s">
        <v>200</v>
      </c>
    </row>
    <row r="755" spans="1:41">
      <c r="A755" s="85">
        <v>754</v>
      </c>
      <c r="C755" s="85" t="s">
        <v>1848</v>
      </c>
      <c r="D755" s="85" t="s">
        <v>2946</v>
      </c>
      <c r="E755" s="85" t="s">
        <v>2944</v>
      </c>
      <c r="F755" s="85" t="s">
        <v>2945</v>
      </c>
      <c r="G755" s="85" t="s">
        <v>2</v>
      </c>
      <c r="H755" s="85" t="s">
        <v>220</v>
      </c>
      <c r="I755" s="85">
        <v>2017</v>
      </c>
      <c r="L755" s="85" t="s">
        <v>2947</v>
      </c>
      <c r="N755" s="85" t="s">
        <v>3699</v>
      </c>
      <c r="O755" s="92" t="s">
        <v>3834</v>
      </c>
      <c r="P755" s="92" t="s">
        <v>3862</v>
      </c>
      <c r="R755" s="159" t="s">
        <v>4143</v>
      </c>
      <c r="S755" s="70" t="s">
        <v>4155</v>
      </c>
      <c r="T755" s="85" t="s">
        <v>3699</v>
      </c>
      <c r="U755" s="85" t="s">
        <v>1690</v>
      </c>
      <c r="V755" s="97" t="s">
        <v>2942</v>
      </c>
      <c r="W755" s="97" t="s">
        <v>2941</v>
      </c>
      <c r="X755" s="85" t="s">
        <v>1780</v>
      </c>
      <c r="Y755" s="85" t="s">
        <v>2936</v>
      </c>
      <c r="Z755" s="85" t="s">
        <v>1869</v>
      </c>
      <c r="AA755" s="85" t="s">
        <v>19</v>
      </c>
      <c r="AB755" s="85" t="s">
        <v>14</v>
      </c>
      <c r="AC755" s="85">
        <v>200</v>
      </c>
      <c r="AO755" s="91" t="s">
        <v>200</v>
      </c>
    </row>
    <row r="756" spans="1:41">
      <c r="A756" s="85">
        <v>755</v>
      </c>
      <c r="C756" s="85" t="s">
        <v>1848</v>
      </c>
      <c r="D756" s="85" t="s">
        <v>2953</v>
      </c>
      <c r="E756" s="85" t="s">
        <v>2948</v>
      </c>
      <c r="F756" s="85" t="s">
        <v>2949</v>
      </c>
      <c r="G756" s="85" t="s">
        <v>2</v>
      </c>
      <c r="H756" s="85" t="s">
        <v>220</v>
      </c>
      <c r="I756" s="85">
        <v>2017</v>
      </c>
      <c r="L756" s="85" t="s">
        <v>2947</v>
      </c>
      <c r="N756" s="85" t="s">
        <v>3804</v>
      </c>
      <c r="O756" s="92" t="s">
        <v>3834</v>
      </c>
      <c r="P756" s="92" t="s">
        <v>4113</v>
      </c>
      <c r="R756" s="159" t="s">
        <v>4134</v>
      </c>
      <c r="S756" s="70"/>
      <c r="T756" s="85" t="s">
        <v>2957</v>
      </c>
      <c r="U756" s="85" t="s">
        <v>1690</v>
      </c>
      <c r="V756" s="97" t="s">
        <v>4328</v>
      </c>
      <c r="W756" s="97" t="s">
        <v>4316</v>
      </c>
      <c r="X756" s="85" t="s">
        <v>1780</v>
      </c>
      <c r="Y756" s="85" t="s">
        <v>2921</v>
      </c>
      <c r="Z756" s="85" t="s">
        <v>1869</v>
      </c>
      <c r="AA756" s="85" t="s">
        <v>19</v>
      </c>
      <c r="AB756" s="85" t="s">
        <v>17</v>
      </c>
      <c r="AC756" s="85">
        <v>200</v>
      </c>
      <c r="AD756" s="145" t="s">
        <v>1679</v>
      </c>
      <c r="AF756" s="145">
        <v>1</v>
      </c>
      <c r="AH756" s="145">
        <v>1</v>
      </c>
      <c r="AI756" s="145" t="s">
        <v>1847</v>
      </c>
      <c r="AO756" s="91" t="s">
        <v>200</v>
      </c>
    </row>
    <row r="757" spans="1:41">
      <c r="A757" s="85">
        <v>756</v>
      </c>
      <c r="C757" s="85" t="s">
        <v>1848</v>
      </c>
      <c r="D757" s="85" t="s">
        <v>2954</v>
      </c>
      <c r="E757" s="85" t="s">
        <v>2948</v>
      </c>
      <c r="F757" s="85" t="s">
        <v>2950</v>
      </c>
      <c r="G757" s="85" t="s">
        <v>2</v>
      </c>
      <c r="H757" s="85" t="s">
        <v>220</v>
      </c>
      <c r="I757" s="85">
        <v>2017</v>
      </c>
      <c r="L757" s="85" t="s">
        <v>2947</v>
      </c>
      <c r="N757" s="85" t="s">
        <v>3804</v>
      </c>
      <c r="O757" s="92" t="s">
        <v>3834</v>
      </c>
      <c r="P757" s="92" t="s">
        <v>4113</v>
      </c>
      <c r="R757" s="159" t="s">
        <v>4134</v>
      </c>
      <c r="S757" s="70"/>
      <c r="T757" s="85" t="s">
        <v>2957</v>
      </c>
      <c r="U757" s="85" t="s">
        <v>1690</v>
      </c>
      <c r="V757" s="169" t="s">
        <v>4328</v>
      </c>
      <c r="W757" s="169" t="s">
        <v>4316</v>
      </c>
      <c r="X757" s="85" t="s">
        <v>1780</v>
      </c>
      <c r="Y757" s="85" t="s">
        <v>2936</v>
      </c>
      <c r="Z757" s="85" t="s">
        <v>1869</v>
      </c>
      <c r="AA757" s="85" t="s">
        <v>19</v>
      </c>
      <c r="AB757" s="85" t="s">
        <v>14</v>
      </c>
      <c r="AC757" s="85">
        <v>200</v>
      </c>
      <c r="AO757" s="91" t="s">
        <v>200</v>
      </c>
    </row>
    <row r="758" spans="1:41">
      <c r="A758" s="85">
        <v>757</v>
      </c>
      <c r="C758" s="85" t="s">
        <v>1848</v>
      </c>
      <c r="D758" s="85" t="s">
        <v>2955</v>
      </c>
      <c r="E758" s="85" t="s">
        <v>2948</v>
      </c>
      <c r="F758" s="85" t="s">
        <v>2951</v>
      </c>
      <c r="G758" s="85" t="s">
        <v>2</v>
      </c>
      <c r="H758" s="85" t="s">
        <v>220</v>
      </c>
      <c r="I758" s="85">
        <v>2017</v>
      </c>
      <c r="L758" s="85" t="s">
        <v>2947</v>
      </c>
      <c r="N758" s="85" t="s">
        <v>3804</v>
      </c>
      <c r="O758" s="92" t="s">
        <v>3834</v>
      </c>
      <c r="P758" s="92" t="s">
        <v>4113</v>
      </c>
      <c r="R758" s="159" t="s">
        <v>4134</v>
      </c>
      <c r="S758" s="70"/>
      <c r="T758" s="85" t="s">
        <v>2957</v>
      </c>
      <c r="U758" s="85" t="s">
        <v>1690</v>
      </c>
      <c r="V758" s="169" t="s">
        <v>4328</v>
      </c>
      <c r="W758" s="169" t="s">
        <v>4316</v>
      </c>
      <c r="X758" s="85" t="s">
        <v>1780</v>
      </c>
      <c r="Y758" s="85" t="s">
        <v>2936</v>
      </c>
      <c r="Z758" s="85" t="s">
        <v>1869</v>
      </c>
      <c r="AA758" s="85" t="s">
        <v>19</v>
      </c>
      <c r="AB758" s="85" t="s">
        <v>14</v>
      </c>
      <c r="AC758" s="85">
        <v>200</v>
      </c>
      <c r="AO758" s="91" t="s">
        <v>200</v>
      </c>
    </row>
    <row r="759" spans="1:41">
      <c r="A759" s="85">
        <v>758</v>
      </c>
      <c r="C759" s="85" t="s">
        <v>1848</v>
      </c>
      <c r="D759" s="85" t="s">
        <v>2956</v>
      </c>
      <c r="E759" s="85" t="s">
        <v>2948</v>
      </c>
      <c r="F759" s="85" t="s">
        <v>2952</v>
      </c>
      <c r="G759" s="85" t="s">
        <v>2</v>
      </c>
      <c r="H759" s="85" t="s">
        <v>220</v>
      </c>
      <c r="I759" s="85">
        <v>2017</v>
      </c>
      <c r="L759" s="85" t="s">
        <v>2947</v>
      </c>
      <c r="N759" s="85" t="s">
        <v>3804</v>
      </c>
      <c r="O759" s="92" t="s">
        <v>3834</v>
      </c>
      <c r="P759" s="92" t="s">
        <v>4113</v>
      </c>
      <c r="R759" s="159" t="s">
        <v>4134</v>
      </c>
      <c r="S759" s="70"/>
      <c r="T759" s="85" t="s">
        <v>2957</v>
      </c>
      <c r="U759" s="85" t="s">
        <v>1690</v>
      </c>
      <c r="V759" s="169" t="s">
        <v>4328</v>
      </c>
      <c r="W759" s="169" t="s">
        <v>4316</v>
      </c>
      <c r="X759" s="85" t="s">
        <v>1780</v>
      </c>
      <c r="Y759" s="85" t="s">
        <v>2936</v>
      </c>
      <c r="Z759" s="85" t="s">
        <v>1869</v>
      </c>
      <c r="AA759" s="85" t="s">
        <v>19</v>
      </c>
      <c r="AB759" s="85" t="s">
        <v>14</v>
      </c>
      <c r="AC759" s="85">
        <v>200</v>
      </c>
      <c r="AO759" s="91" t="s">
        <v>200</v>
      </c>
    </row>
    <row r="760" spans="1:41" s="64" customFormat="1">
      <c r="A760" s="64">
        <v>759</v>
      </c>
      <c r="B760" s="69"/>
      <c r="C760" s="64" t="s">
        <v>1849</v>
      </c>
      <c r="D760" s="64" t="s">
        <v>2965</v>
      </c>
      <c r="E760" s="64" t="s">
        <v>2958</v>
      </c>
      <c r="F760" s="64" t="s">
        <v>2959</v>
      </c>
      <c r="G760" s="64" t="s">
        <v>2</v>
      </c>
      <c r="H760" s="64" t="s">
        <v>220</v>
      </c>
      <c r="I760" s="64">
        <v>2017</v>
      </c>
      <c r="L760" s="64" t="s">
        <v>2947</v>
      </c>
      <c r="M760" s="165"/>
      <c r="N760" s="85" t="s">
        <v>3700</v>
      </c>
      <c r="O760" s="92" t="s">
        <v>3834</v>
      </c>
      <c r="P760" s="92" t="s">
        <v>4113</v>
      </c>
      <c r="Q760" s="85"/>
      <c r="R760" s="159" t="s">
        <v>4135</v>
      </c>
      <c r="S760" s="70" t="s">
        <v>4136</v>
      </c>
      <c r="T760" s="85" t="s">
        <v>3700</v>
      </c>
      <c r="U760" s="64" t="s">
        <v>1690</v>
      </c>
      <c r="V760" s="82" t="s">
        <v>2971</v>
      </c>
      <c r="W760" s="82" t="s">
        <v>2970</v>
      </c>
      <c r="X760" s="64" t="s">
        <v>1780</v>
      </c>
      <c r="Y760" s="64" t="s">
        <v>2921</v>
      </c>
      <c r="Z760" s="64" t="s">
        <v>1869</v>
      </c>
      <c r="AA760" s="64" t="s">
        <v>19</v>
      </c>
      <c r="AB760" s="64" t="s">
        <v>17</v>
      </c>
      <c r="AC760" s="64">
        <v>200</v>
      </c>
      <c r="AD760" s="151" t="s">
        <v>1679</v>
      </c>
      <c r="AE760" s="173"/>
      <c r="AF760" s="151">
        <v>1</v>
      </c>
      <c r="AG760" s="151"/>
      <c r="AH760" s="151">
        <v>1</v>
      </c>
      <c r="AI760" s="151" t="s">
        <v>1681</v>
      </c>
      <c r="AJ760" s="173"/>
      <c r="AK760" s="104"/>
      <c r="AL760" s="104"/>
      <c r="AM760" s="104"/>
      <c r="AN760" s="104"/>
      <c r="AO760" s="77" t="s">
        <v>200</v>
      </c>
    </row>
    <row r="761" spans="1:41" s="64" customFormat="1">
      <c r="A761" s="64">
        <v>760</v>
      </c>
      <c r="B761" s="69"/>
      <c r="C761" s="64" t="s">
        <v>1849</v>
      </c>
      <c r="D761" s="64" t="s">
        <v>2966</v>
      </c>
      <c r="E761" s="64" t="s">
        <v>2958</v>
      </c>
      <c r="F761" s="64" t="s">
        <v>2960</v>
      </c>
      <c r="G761" s="64" t="s">
        <v>2</v>
      </c>
      <c r="H761" s="64" t="s">
        <v>220</v>
      </c>
      <c r="I761" s="64">
        <v>2017</v>
      </c>
      <c r="L761" s="64" t="s">
        <v>2947</v>
      </c>
      <c r="M761" s="165"/>
      <c r="N761" s="85" t="s">
        <v>3700</v>
      </c>
      <c r="O761" s="92" t="s">
        <v>3834</v>
      </c>
      <c r="P761" s="92" t="s">
        <v>4113</v>
      </c>
      <c r="Q761" s="85"/>
      <c r="R761" s="159" t="s">
        <v>4135</v>
      </c>
      <c r="S761" s="70" t="s">
        <v>4136</v>
      </c>
      <c r="T761" s="85" t="s">
        <v>3700</v>
      </c>
      <c r="U761" s="64" t="s">
        <v>1690</v>
      </c>
      <c r="V761" s="82" t="s">
        <v>2971</v>
      </c>
      <c r="W761" s="82" t="s">
        <v>2970</v>
      </c>
      <c r="X761" s="64" t="s">
        <v>1780</v>
      </c>
      <c r="Y761" s="64" t="s">
        <v>2936</v>
      </c>
      <c r="Z761" s="64" t="s">
        <v>1869</v>
      </c>
      <c r="AA761" s="64" t="s">
        <v>19</v>
      </c>
      <c r="AB761" s="64" t="s">
        <v>14</v>
      </c>
      <c r="AC761" s="64">
        <v>200</v>
      </c>
      <c r="AD761" s="151"/>
      <c r="AE761" s="173"/>
      <c r="AF761" s="151"/>
      <c r="AG761" s="151"/>
      <c r="AH761" s="151"/>
      <c r="AI761" s="151"/>
      <c r="AJ761" s="173"/>
      <c r="AK761" s="104"/>
      <c r="AL761" s="104"/>
      <c r="AM761" s="104"/>
      <c r="AN761" s="104"/>
      <c r="AO761" s="77" t="s">
        <v>200</v>
      </c>
    </row>
    <row r="762" spans="1:41" s="64" customFormat="1">
      <c r="A762" s="64">
        <v>761</v>
      </c>
      <c r="B762" s="69"/>
      <c r="C762" s="64" t="s">
        <v>1849</v>
      </c>
      <c r="D762" s="64" t="s">
        <v>3416</v>
      </c>
      <c r="E762" s="64" t="s">
        <v>2958</v>
      </c>
      <c r="F762" s="64" t="s">
        <v>2961</v>
      </c>
      <c r="G762" s="64" t="s">
        <v>2</v>
      </c>
      <c r="H762" s="64" t="s">
        <v>220</v>
      </c>
      <c r="I762" s="64">
        <v>2017</v>
      </c>
      <c r="L762" s="64" t="s">
        <v>2947</v>
      </c>
      <c r="M762" s="165"/>
      <c r="N762" s="85" t="s">
        <v>3700</v>
      </c>
      <c r="O762" s="92" t="s">
        <v>3834</v>
      </c>
      <c r="P762" s="92" t="s">
        <v>4113</v>
      </c>
      <c r="Q762" s="85"/>
      <c r="R762" s="159" t="s">
        <v>4135</v>
      </c>
      <c r="S762" s="70" t="s">
        <v>4136</v>
      </c>
      <c r="T762" s="85" t="s">
        <v>3700</v>
      </c>
      <c r="U762" s="64" t="s">
        <v>1690</v>
      </c>
      <c r="V762" s="82" t="s">
        <v>2971</v>
      </c>
      <c r="W762" s="82" t="s">
        <v>2970</v>
      </c>
      <c r="X762" s="64" t="s">
        <v>1780</v>
      </c>
      <c r="Y762" s="64" t="s">
        <v>2936</v>
      </c>
      <c r="Z762" s="64" t="s">
        <v>1869</v>
      </c>
      <c r="AA762" s="64" t="s">
        <v>19</v>
      </c>
      <c r="AB762" s="64" t="s">
        <v>14</v>
      </c>
      <c r="AC762" s="64">
        <v>200</v>
      </c>
      <c r="AD762" s="151"/>
      <c r="AE762" s="173"/>
      <c r="AF762" s="151"/>
      <c r="AG762" s="151"/>
      <c r="AH762" s="151"/>
      <c r="AI762" s="151"/>
      <c r="AJ762" s="173"/>
      <c r="AK762" s="104"/>
      <c r="AL762" s="104"/>
      <c r="AM762" s="104"/>
      <c r="AN762" s="104"/>
      <c r="AO762" s="77" t="s">
        <v>200</v>
      </c>
    </row>
    <row r="763" spans="1:41" s="64" customFormat="1">
      <c r="A763" s="64">
        <v>762</v>
      </c>
      <c r="B763" s="69"/>
      <c r="C763" s="64" t="s">
        <v>1849</v>
      </c>
      <c r="D763" s="64" t="s">
        <v>2967</v>
      </c>
      <c r="E763" s="64" t="s">
        <v>2958</v>
      </c>
      <c r="F763" s="64" t="s">
        <v>2962</v>
      </c>
      <c r="G763" s="64" t="s">
        <v>2</v>
      </c>
      <c r="H763" s="64" t="s">
        <v>220</v>
      </c>
      <c r="I763" s="64">
        <v>2017</v>
      </c>
      <c r="L763" s="64" t="s">
        <v>2947</v>
      </c>
      <c r="M763" s="165"/>
      <c r="N763" s="85" t="s">
        <v>3700</v>
      </c>
      <c r="O763" s="92" t="s">
        <v>3834</v>
      </c>
      <c r="P763" s="92" t="s">
        <v>4113</v>
      </c>
      <c r="Q763" s="85"/>
      <c r="R763" s="159" t="s">
        <v>4135</v>
      </c>
      <c r="S763" s="70" t="s">
        <v>4136</v>
      </c>
      <c r="T763" s="85" t="s">
        <v>3700</v>
      </c>
      <c r="U763" s="64" t="s">
        <v>1690</v>
      </c>
      <c r="V763" s="82" t="s">
        <v>2971</v>
      </c>
      <c r="W763" s="82" t="s">
        <v>2970</v>
      </c>
      <c r="X763" s="64" t="s">
        <v>1780</v>
      </c>
      <c r="Y763" s="64" t="s">
        <v>2936</v>
      </c>
      <c r="Z763" s="64" t="s">
        <v>1869</v>
      </c>
      <c r="AA763" s="64" t="s">
        <v>19</v>
      </c>
      <c r="AB763" s="64" t="s">
        <v>14</v>
      </c>
      <c r="AC763" s="64">
        <v>200</v>
      </c>
      <c r="AD763" s="151"/>
      <c r="AE763" s="173"/>
      <c r="AF763" s="151"/>
      <c r="AG763" s="151"/>
      <c r="AH763" s="151"/>
      <c r="AI763" s="151"/>
      <c r="AJ763" s="173"/>
      <c r="AK763" s="104"/>
      <c r="AL763" s="104"/>
      <c r="AM763" s="104"/>
      <c r="AN763" s="104"/>
      <c r="AO763" s="77" t="s">
        <v>200</v>
      </c>
    </row>
    <row r="764" spans="1:41" s="64" customFormat="1">
      <c r="A764" s="64">
        <v>763</v>
      </c>
      <c r="B764" s="69"/>
      <c r="C764" s="64" t="s">
        <v>1849</v>
      </c>
      <c r="D764" s="64" t="s">
        <v>2968</v>
      </c>
      <c r="E764" s="64" t="s">
        <v>2958</v>
      </c>
      <c r="F764" s="64" t="s">
        <v>2963</v>
      </c>
      <c r="G764" s="64" t="s">
        <v>2</v>
      </c>
      <c r="H764" s="64" t="s">
        <v>220</v>
      </c>
      <c r="I764" s="64">
        <v>2017</v>
      </c>
      <c r="L764" s="64" t="s">
        <v>2947</v>
      </c>
      <c r="M764" s="165"/>
      <c r="N764" s="85" t="s">
        <v>3700</v>
      </c>
      <c r="O764" s="92" t="s">
        <v>3834</v>
      </c>
      <c r="P764" s="92" t="s">
        <v>4113</v>
      </c>
      <c r="Q764" s="85"/>
      <c r="R764" s="159" t="s">
        <v>4135</v>
      </c>
      <c r="S764" s="70" t="s">
        <v>4136</v>
      </c>
      <c r="T764" s="85" t="s">
        <v>3700</v>
      </c>
      <c r="U764" s="64" t="s">
        <v>1690</v>
      </c>
      <c r="V764" s="82" t="s">
        <v>2971</v>
      </c>
      <c r="W764" s="82" t="s">
        <v>2970</v>
      </c>
      <c r="X764" s="64" t="s">
        <v>1780</v>
      </c>
      <c r="Y764" s="64" t="s">
        <v>2936</v>
      </c>
      <c r="Z764" s="64" t="s">
        <v>1869</v>
      </c>
      <c r="AA764" s="64" t="s">
        <v>19</v>
      </c>
      <c r="AB764" s="64" t="s">
        <v>14</v>
      </c>
      <c r="AC764" s="64">
        <v>200</v>
      </c>
      <c r="AD764" s="151"/>
      <c r="AE764" s="173"/>
      <c r="AF764" s="151"/>
      <c r="AG764" s="151"/>
      <c r="AH764" s="151"/>
      <c r="AI764" s="151"/>
      <c r="AJ764" s="173"/>
      <c r="AK764" s="104"/>
      <c r="AL764" s="104"/>
      <c r="AM764" s="104"/>
      <c r="AN764" s="104"/>
      <c r="AO764" s="77" t="s">
        <v>200</v>
      </c>
    </row>
    <row r="765" spans="1:41" s="64" customFormat="1">
      <c r="A765" s="64">
        <v>764</v>
      </c>
      <c r="B765" s="69"/>
      <c r="C765" s="64" t="s">
        <v>1849</v>
      </c>
      <c r="D765" s="64" t="s">
        <v>2969</v>
      </c>
      <c r="E765" s="64" t="s">
        <v>2958</v>
      </c>
      <c r="F765" s="64" t="s">
        <v>2964</v>
      </c>
      <c r="G765" s="64" t="s">
        <v>2</v>
      </c>
      <c r="H765" s="64" t="s">
        <v>220</v>
      </c>
      <c r="I765" s="64">
        <v>2017</v>
      </c>
      <c r="L765" s="64" t="s">
        <v>2947</v>
      </c>
      <c r="M765" s="165"/>
      <c r="N765" s="85" t="s">
        <v>3700</v>
      </c>
      <c r="O765" s="92" t="s">
        <v>3834</v>
      </c>
      <c r="P765" s="92" t="s">
        <v>4113</v>
      </c>
      <c r="Q765" s="85"/>
      <c r="R765" s="159" t="s">
        <v>4135</v>
      </c>
      <c r="S765" s="70" t="s">
        <v>4136</v>
      </c>
      <c r="T765" s="85" t="s">
        <v>3700</v>
      </c>
      <c r="U765" s="64" t="s">
        <v>1690</v>
      </c>
      <c r="V765" s="82" t="s">
        <v>2971</v>
      </c>
      <c r="W765" s="82" t="s">
        <v>2970</v>
      </c>
      <c r="X765" s="64" t="s">
        <v>1780</v>
      </c>
      <c r="Y765" s="64" t="s">
        <v>2936</v>
      </c>
      <c r="Z765" s="64" t="s">
        <v>1869</v>
      </c>
      <c r="AA765" s="64" t="s">
        <v>19</v>
      </c>
      <c r="AB765" s="64" t="s">
        <v>14</v>
      </c>
      <c r="AC765" s="64">
        <v>200</v>
      </c>
      <c r="AD765" s="151"/>
      <c r="AE765" s="173"/>
      <c r="AF765" s="151"/>
      <c r="AG765" s="151"/>
      <c r="AH765" s="151"/>
      <c r="AI765" s="151"/>
      <c r="AJ765" s="173"/>
      <c r="AK765" s="104"/>
      <c r="AL765" s="104"/>
      <c r="AM765" s="104"/>
      <c r="AN765" s="104"/>
      <c r="AO765" s="77" t="s">
        <v>200</v>
      </c>
    </row>
    <row r="766" spans="1:41" s="64" customFormat="1">
      <c r="A766" s="64">
        <v>765</v>
      </c>
      <c r="B766" s="69"/>
      <c r="C766" s="64" t="s">
        <v>1849</v>
      </c>
      <c r="D766" s="64" t="s">
        <v>2992</v>
      </c>
      <c r="E766" s="64" t="s">
        <v>2974</v>
      </c>
      <c r="F766" s="64" t="s">
        <v>2975</v>
      </c>
      <c r="G766" s="64" t="s">
        <v>2</v>
      </c>
      <c r="H766" s="64" t="s">
        <v>794</v>
      </c>
      <c r="I766" s="64">
        <v>2017</v>
      </c>
      <c r="L766" s="64" t="s">
        <v>4</v>
      </c>
      <c r="M766" s="165"/>
      <c r="N766" s="85" t="s">
        <v>731</v>
      </c>
      <c r="O766" s="92" t="s">
        <v>3833</v>
      </c>
      <c r="P766" s="92" t="s">
        <v>3857</v>
      </c>
      <c r="Q766" s="85"/>
      <c r="R766" s="159" t="s">
        <v>4046</v>
      </c>
      <c r="S766" s="70"/>
      <c r="T766" s="85" t="s">
        <v>731</v>
      </c>
      <c r="U766" s="64" t="s">
        <v>2996</v>
      </c>
      <c r="V766" s="82" t="s">
        <v>2998</v>
      </c>
      <c r="W766" s="82" t="s">
        <v>2997</v>
      </c>
      <c r="X766" s="64" t="s">
        <v>2999</v>
      </c>
      <c r="Y766" s="64" t="s">
        <v>3000</v>
      </c>
      <c r="Z766" s="64" t="s">
        <v>3002</v>
      </c>
      <c r="AA766" s="64" t="s">
        <v>19</v>
      </c>
      <c r="AB766" s="64" t="s">
        <v>17</v>
      </c>
      <c r="AC766" s="64">
        <v>200</v>
      </c>
      <c r="AD766" s="151" t="s">
        <v>1679</v>
      </c>
      <c r="AE766" s="173"/>
      <c r="AF766" s="151">
        <v>1</v>
      </c>
      <c r="AG766" s="151"/>
      <c r="AH766" s="151">
        <v>1</v>
      </c>
      <c r="AI766" s="151" t="s">
        <v>1681</v>
      </c>
      <c r="AJ766" s="173"/>
      <c r="AK766" s="104"/>
      <c r="AL766" s="104"/>
      <c r="AM766" s="104"/>
      <c r="AN766" s="104"/>
      <c r="AO766" s="64" t="s">
        <v>2995</v>
      </c>
    </row>
    <row r="767" spans="1:41" s="64" customFormat="1">
      <c r="A767" s="64">
        <v>766</v>
      </c>
      <c r="B767" s="69"/>
      <c r="C767" s="64" t="s">
        <v>1849</v>
      </c>
      <c r="D767" s="64" t="s">
        <v>2993</v>
      </c>
      <c r="E767" s="64" t="s">
        <v>2974</v>
      </c>
      <c r="F767" s="64" t="s">
        <v>2976</v>
      </c>
      <c r="G767" s="64" t="s">
        <v>2</v>
      </c>
      <c r="H767" s="64" t="s">
        <v>794</v>
      </c>
      <c r="I767" s="64">
        <v>2017</v>
      </c>
      <c r="L767" s="64" t="s">
        <v>4</v>
      </c>
      <c r="M767" s="165"/>
      <c r="N767" s="85" t="s">
        <v>731</v>
      </c>
      <c r="O767" s="92" t="s">
        <v>3833</v>
      </c>
      <c r="P767" s="92" t="s">
        <v>3857</v>
      </c>
      <c r="Q767" s="85"/>
      <c r="R767" s="159" t="s">
        <v>4046</v>
      </c>
      <c r="S767" s="70"/>
      <c r="T767" s="85" t="s">
        <v>731</v>
      </c>
      <c r="U767" s="64" t="s">
        <v>2996</v>
      </c>
      <c r="V767" s="82" t="s">
        <v>2998</v>
      </c>
      <c r="W767" s="82" t="s">
        <v>2997</v>
      </c>
      <c r="X767" s="64" t="s">
        <v>2999</v>
      </c>
      <c r="Y767" s="64" t="s">
        <v>3001</v>
      </c>
      <c r="Z767" s="64" t="s">
        <v>3002</v>
      </c>
      <c r="AA767" s="64" t="s">
        <v>19</v>
      </c>
      <c r="AB767" s="64" t="s">
        <v>14</v>
      </c>
      <c r="AC767" s="64">
        <v>200</v>
      </c>
      <c r="AD767" s="151"/>
      <c r="AE767" s="173"/>
      <c r="AF767" s="151"/>
      <c r="AG767" s="151"/>
      <c r="AH767" s="151"/>
      <c r="AI767" s="151"/>
      <c r="AJ767" s="173"/>
      <c r="AK767" s="104"/>
      <c r="AL767" s="104"/>
      <c r="AM767" s="104"/>
      <c r="AN767" s="104"/>
      <c r="AO767" s="64" t="s">
        <v>2995</v>
      </c>
    </row>
    <row r="768" spans="1:41" s="64" customFormat="1">
      <c r="A768" s="64">
        <v>767</v>
      </c>
      <c r="B768" s="69"/>
      <c r="C768" s="64" t="s">
        <v>1849</v>
      </c>
      <c r="D768" s="64" t="s">
        <v>2994</v>
      </c>
      <c r="E768" s="64" t="s">
        <v>2974</v>
      </c>
      <c r="F768" s="64" t="s">
        <v>2977</v>
      </c>
      <c r="G768" s="64" t="s">
        <v>2</v>
      </c>
      <c r="H768" s="64" t="s">
        <v>794</v>
      </c>
      <c r="I768" s="64">
        <v>2017</v>
      </c>
      <c r="L768" s="64" t="s">
        <v>4</v>
      </c>
      <c r="M768" s="165"/>
      <c r="N768" s="85" t="s">
        <v>731</v>
      </c>
      <c r="O768" s="92" t="s">
        <v>3833</v>
      </c>
      <c r="P768" s="92" t="s">
        <v>3857</v>
      </c>
      <c r="Q768" s="85"/>
      <c r="R768" s="159" t="s">
        <v>4046</v>
      </c>
      <c r="S768" s="70"/>
      <c r="T768" s="85" t="s">
        <v>731</v>
      </c>
      <c r="U768" s="64" t="s">
        <v>2996</v>
      </c>
      <c r="V768" s="82" t="s">
        <v>2998</v>
      </c>
      <c r="W768" s="82" t="s">
        <v>2997</v>
      </c>
      <c r="X768" s="64" t="s">
        <v>2999</v>
      </c>
      <c r="Y768" s="64" t="s">
        <v>3001</v>
      </c>
      <c r="Z768" s="64" t="s">
        <v>3002</v>
      </c>
      <c r="AA768" s="64" t="s">
        <v>19</v>
      </c>
      <c r="AB768" s="64" t="s">
        <v>14</v>
      </c>
      <c r="AC768" s="64">
        <v>200</v>
      </c>
      <c r="AD768" s="151"/>
      <c r="AE768" s="173"/>
      <c r="AF768" s="151"/>
      <c r="AG768" s="151"/>
      <c r="AH768" s="151"/>
      <c r="AI768" s="151"/>
      <c r="AJ768" s="173"/>
      <c r="AK768" s="104"/>
      <c r="AL768" s="104"/>
      <c r="AM768" s="104"/>
      <c r="AN768" s="104"/>
      <c r="AO768" s="64" t="s">
        <v>2995</v>
      </c>
    </row>
    <row r="769" spans="1:41">
      <c r="A769" s="85">
        <v>768</v>
      </c>
      <c r="C769" s="85" t="s">
        <v>3021</v>
      </c>
      <c r="D769" s="85" t="s">
        <v>3003</v>
      </c>
      <c r="E769" s="85" t="s">
        <v>2978</v>
      </c>
      <c r="F769" s="85" t="s">
        <v>2979</v>
      </c>
      <c r="G769" s="85" t="s">
        <v>2</v>
      </c>
      <c r="H769" s="85" t="s">
        <v>794</v>
      </c>
      <c r="I769" s="85">
        <v>2017</v>
      </c>
      <c r="L769" s="85" t="s">
        <v>4</v>
      </c>
      <c r="N769" s="85" t="s">
        <v>3808</v>
      </c>
      <c r="O769" s="92" t="s">
        <v>3831</v>
      </c>
      <c r="P769" s="92" t="s">
        <v>3879</v>
      </c>
      <c r="R769" s="159" t="s">
        <v>4064</v>
      </c>
      <c r="S769" s="70"/>
      <c r="T769" s="85" t="s">
        <v>3701</v>
      </c>
      <c r="U769" s="85" t="s">
        <v>3007</v>
      </c>
      <c r="V769" s="97" t="s">
        <v>3009</v>
      </c>
      <c r="W769" s="97" t="s">
        <v>3008</v>
      </c>
      <c r="X769" s="85" t="s">
        <v>3010</v>
      </c>
      <c r="Y769" s="85" t="s">
        <v>1868</v>
      </c>
      <c r="Z769" s="85" t="s">
        <v>1869</v>
      </c>
      <c r="AA769" s="85" t="s">
        <v>19</v>
      </c>
      <c r="AB769" s="85" t="s">
        <v>17</v>
      </c>
      <c r="AC769" s="85">
        <v>200</v>
      </c>
      <c r="AD769" s="145" t="s">
        <v>3011</v>
      </c>
      <c r="AF769" s="145">
        <v>1</v>
      </c>
      <c r="AH769" s="145">
        <v>1</v>
      </c>
      <c r="AI769" s="145" t="s">
        <v>1681</v>
      </c>
      <c r="AO769" s="85" t="s">
        <v>2995</v>
      </c>
    </row>
    <row r="770" spans="1:41">
      <c r="A770" s="85">
        <v>769</v>
      </c>
      <c r="C770" s="85" t="s">
        <v>3021</v>
      </c>
      <c r="D770" s="85" t="s">
        <v>3004</v>
      </c>
      <c r="E770" s="85" t="s">
        <v>2978</v>
      </c>
      <c r="F770" s="85" t="s">
        <v>2980</v>
      </c>
      <c r="G770" s="85" t="s">
        <v>2</v>
      </c>
      <c r="H770" s="85" t="s">
        <v>794</v>
      </c>
      <c r="I770" s="85">
        <v>2017</v>
      </c>
      <c r="L770" s="85" t="s">
        <v>4</v>
      </c>
      <c r="N770" s="85" t="s">
        <v>3808</v>
      </c>
      <c r="O770" s="92" t="s">
        <v>3831</v>
      </c>
      <c r="P770" s="92" t="s">
        <v>3879</v>
      </c>
      <c r="R770" s="159" t="s">
        <v>4064</v>
      </c>
      <c r="S770" s="70"/>
      <c r="T770" s="85" t="s">
        <v>3701</v>
      </c>
      <c r="U770" s="85" t="s">
        <v>3007</v>
      </c>
      <c r="V770" s="97" t="s">
        <v>3009</v>
      </c>
      <c r="W770" s="97" t="s">
        <v>3008</v>
      </c>
      <c r="X770" s="85" t="s">
        <v>3010</v>
      </c>
      <c r="Y770" s="85" t="s">
        <v>2936</v>
      </c>
      <c r="Z770" s="85" t="s">
        <v>1869</v>
      </c>
      <c r="AA770" s="85" t="s">
        <v>19</v>
      </c>
      <c r="AB770" s="85" t="s">
        <v>14</v>
      </c>
      <c r="AC770" s="85">
        <v>200</v>
      </c>
      <c r="AO770" s="85" t="s">
        <v>2995</v>
      </c>
    </row>
    <row r="771" spans="1:41">
      <c r="A771" s="85">
        <v>770</v>
      </c>
      <c r="C771" s="85" t="s">
        <v>3021</v>
      </c>
      <c r="D771" s="85" t="s">
        <v>3005</v>
      </c>
      <c r="E771" s="85" t="s">
        <v>2978</v>
      </c>
      <c r="F771" s="85" t="s">
        <v>2981</v>
      </c>
      <c r="G771" s="85" t="s">
        <v>2</v>
      </c>
      <c r="H771" s="85" t="s">
        <v>794</v>
      </c>
      <c r="I771" s="85">
        <v>2017</v>
      </c>
      <c r="L771" s="85" t="s">
        <v>4</v>
      </c>
      <c r="N771" s="85" t="s">
        <v>3808</v>
      </c>
      <c r="O771" s="92" t="s">
        <v>3831</v>
      </c>
      <c r="P771" s="92" t="s">
        <v>3879</v>
      </c>
      <c r="R771" s="159" t="s">
        <v>4064</v>
      </c>
      <c r="S771" s="70"/>
      <c r="T771" s="85" t="s">
        <v>3701</v>
      </c>
      <c r="U771" s="85" t="s">
        <v>3007</v>
      </c>
      <c r="V771" s="97" t="s">
        <v>3009</v>
      </c>
      <c r="W771" s="97" t="s">
        <v>3008</v>
      </c>
      <c r="X771" s="85" t="s">
        <v>3010</v>
      </c>
      <c r="Y771" s="85" t="s">
        <v>2936</v>
      </c>
      <c r="Z771" s="85" t="s">
        <v>1869</v>
      </c>
      <c r="AA771" s="85" t="s">
        <v>19</v>
      </c>
      <c r="AB771" s="85" t="s">
        <v>14</v>
      </c>
      <c r="AC771" s="85">
        <v>200</v>
      </c>
      <c r="AO771" s="85" t="s">
        <v>2995</v>
      </c>
    </row>
    <row r="772" spans="1:41">
      <c r="A772" s="85">
        <v>771</v>
      </c>
      <c r="C772" s="85" t="s">
        <v>3021</v>
      </c>
      <c r="D772" s="85" t="s">
        <v>3006</v>
      </c>
      <c r="E772" s="85" t="s">
        <v>2978</v>
      </c>
      <c r="F772" s="85" t="s">
        <v>2982</v>
      </c>
      <c r="G772" s="85" t="s">
        <v>2</v>
      </c>
      <c r="H772" s="85" t="s">
        <v>794</v>
      </c>
      <c r="I772" s="85">
        <v>2017</v>
      </c>
      <c r="L772" s="85" t="s">
        <v>4</v>
      </c>
      <c r="N772" s="85" t="s">
        <v>3808</v>
      </c>
      <c r="O772" s="92" t="s">
        <v>3831</v>
      </c>
      <c r="P772" s="92" t="s">
        <v>3879</v>
      </c>
      <c r="R772" s="159" t="s">
        <v>4064</v>
      </c>
      <c r="S772" s="70"/>
      <c r="T772" s="85" t="s">
        <v>3701</v>
      </c>
      <c r="U772" s="85" t="s">
        <v>3007</v>
      </c>
      <c r="V772" s="97" t="s">
        <v>3009</v>
      </c>
      <c r="W772" s="97" t="s">
        <v>3008</v>
      </c>
      <c r="X772" s="85" t="s">
        <v>3010</v>
      </c>
      <c r="Y772" s="85" t="s">
        <v>2936</v>
      </c>
      <c r="Z772" s="85" t="s">
        <v>1869</v>
      </c>
      <c r="AA772" s="85" t="s">
        <v>19</v>
      </c>
      <c r="AB772" s="85" t="s">
        <v>14</v>
      </c>
      <c r="AC772" s="85">
        <v>200</v>
      </c>
      <c r="AO772" s="85" t="s">
        <v>2995</v>
      </c>
    </row>
    <row r="773" spans="1:41" s="64" customFormat="1">
      <c r="A773" s="64">
        <v>772</v>
      </c>
      <c r="B773" s="69"/>
      <c r="C773" s="64" t="s">
        <v>1849</v>
      </c>
      <c r="D773" s="64" t="s">
        <v>3150</v>
      </c>
      <c r="E773" s="64" t="s">
        <v>2978</v>
      </c>
      <c r="F773" s="64" t="s">
        <v>2979</v>
      </c>
      <c r="G773" s="64" t="s">
        <v>2</v>
      </c>
      <c r="H773" s="64" t="s">
        <v>794</v>
      </c>
      <c r="I773" s="64">
        <v>2017</v>
      </c>
      <c r="L773" s="64" t="s">
        <v>4</v>
      </c>
      <c r="M773" s="165"/>
      <c r="N773" s="85" t="s">
        <v>3702</v>
      </c>
      <c r="O773" s="92" t="s">
        <v>3831</v>
      </c>
      <c r="P773" s="92" t="s">
        <v>3876</v>
      </c>
      <c r="Q773" s="85"/>
      <c r="R773" s="159" t="s">
        <v>4065</v>
      </c>
      <c r="S773" s="70"/>
      <c r="T773" s="85" t="s">
        <v>3702</v>
      </c>
      <c r="U773" s="64" t="s">
        <v>1686</v>
      </c>
      <c r="V773" s="82" t="s">
        <v>3016</v>
      </c>
      <c r="W773" s="82" t="s">
        <v>3015</v>
      </c>
      <c r="X773" s="64" t="s">
        <v>1705</v>
      </c>
      <c r="Y773" s="64" t="s">
        <v>1868</v>
      </c>
      <c r="Z773" s="64" t="s">
        <v>1869</v>
      </c>
      <c r="AA773" s="64" t="s">
        <v>19</v>
      </c>
      <c r="AB773" s="64" t="s">
        <v>17</v>
      </c>
      <c r="AC773" s="64">
        <v>200</v>
      </c>
      <c r="AD773" s="151" t="s">
        <v>1680</v>
      </c>
      <c r="AE773" s="173"/>
      <c r="AF773" s="151">
        <v>1</v>
      </c>
      <c r="AG773" s="151"/>
      <c r="AH773" s="151">
        <v>1</v>
      </c>
      <c r="AI773" s="151" t="s">
        <v>1681</v>
      </c>
      <c r="AJ773" s="173"/>
      <c r="AK773" s="104"/>
      <c r="AL773" s="104"/>
      <c r="AM773" s="104"/>
      <c r="AN773" s="104"/>
      <c r="AO773" s="64" t="s">
        <v>200</v>
      </c>
    </row>
    <row r="774" spans="1:41">
      <c r="A774" s="85">
        <v>773</v>
      </c>
      <c r="C774" s="85" t="s">
        <v>3021</v>
      </c>
      <c r="D774" s="85" t="s">
        <v>3012</v>
      </c>
      <c r="E774" s="85" t="s">
        <v>2983</v>
      </c>
      <c r="F774" s="85" t="s">
        <v>2984</v>
      </c>
      <c r="G774" s="85" t="s">
        <v>2</v>
      </c>
      <c r="H774" s="85" t="s">
        <v>794</v>
      </c>
      <c r="I774" s="85">
        <v>2017</v>
      </c>
      <c r="L774" s="85" t="s">
        <v>4</v>
      </c>
      <c r="N774" s="85" t="s">
        <v>3702</v>
      </c>
      <c r="O774" s="92" t="s">
        <v>3831</v>
      </c>
      <c r="P774" s="92" t="s">
        <v>3876</v>
      </c>
      <c r="R774" s="159" t="s">
        <v>4065</v>
      </c>
      <c r="S774" s="70"/>
      <c r="T774" s="85" t="s">
        <v>3702</v>
      </c>
      <c r="U774" s="85" t="s">
        <v>3007</v>
      </c>
      <c r="V774" s="97" t="s">
        <v>3016</v>
      </c>
      <c r="W774" s="97" t="s">
        <v>3015</v>
      </c>
      <c r="X774" s="85" t="s">
        <v>3010</v>
      </c>
      <c r="Y774" s="85" t="s">
        <v>2936</v>
      </c>
      <c r="Z774" s="85" t="s">
        <v>1869</v>
      </c>
      <c r="AA774" s="85" t="s">
        <v>19</v>
      </c>
      <c r="AB774" s="85" t="s">
        <v>14</v>
      </c>
      <c r="AC774" s="85">
        <v>200</v>
      </c>
      <c r="AO774" s="85" t="s">
        <v>2995</v>
      </c>
    </row>
    <row r="775" spans="1:41">
      <c r="A775" s="85">
        <v>774</v>
      </c>
      <c r="C775" s="85" t="s">
        <v>3021</v>
      </c>
      <c r="D775" s="85" t="s">
        <v>3013</v>
      </c>
      <c r="E775" s="85" t="s">
        <v>2983</v>
      </c>
      <c r="F775" s="85" t="s">
        <v>2985</v>
      </c>
      <c r="G775" s="85" t="s">
        <v>2</v>
      </c>
      <c r="H775" s="85" t="s">
        <v>794</v>
      </c>
      <c r="I775" s="85">
        <v>2017</v>
      </c>
      <c r="L775" s="85" t="s">
        <v>4</v>
      </c>
      <c r="N775" s="85" t="s">
        <v>3702</v>
      </c>
      <c r="O775" s="92" t="s">
        <v>3831</v>
      </c>
      <c r="P775" s="92" t="s">
        <v>3876</v>
      </c>
      <c r="R775" s="159" t="s">
        <v>4065</v>
      </c>
      <c r="S775" s="70"/>
      <c r="T775" s="85" t="s">
        <v>3702</v>
      </c>
      <c r="U775" s="85" t="s">
        <v>3007</v>
      </c>
      <c r="V775" s="97" t="s">
        <v>3016</v>
      </c>
      <c r="W775" s="97" t="s">
        <v>3015</v>
      </c>
      <c r="X775" s="85" t="s">
        <v>3010</v>
      </c>
      <c r="Y775" s="85" t="s">
        <v>2936</v>
      </c>
      <c r="Z775" s="85" t="s">
        <v>1869</v>
      </c>
      <c r="AA775" s="85" t="s">
        <v>19</v>
      </c>
      <c r="AB775" s="85" t="s">
        <v>14</v>
      </c>
      <c r="AC775" s="85">
        <v>200</v>
      </c>
      <c r="AO775" s="85" t="s">
        <v>2995</v>
      </c>
    </row>
    <row r="776" spans="1:41">
      <c r="A776" s="85">
        <v>775</v>
      </c>
      <c r="C776" s="85" t="s">
        <v>3021</v>
      </c>
      <c r="D776" s="85" t="s">
        <v>3014</v>
      </c>
      <c r="E776" s="85" t="s">
        <v>2983</v>
      </c>
      <c r="F776" s="85" t="s">
        <v>2986</v>
      </c>
      <c r="G776" s="85" t="s">
        <v>2</v>
      </c>
      <c r="H776" s="85" t="s">
        <v>794</v>
      </c>
      <c r="I776" s="85">
        <v>2017</v>
      </c>
      <c r="L776" s="85" t="s">
        <v>4</v>
      </c>
      <c r="N776" s="85" t="s">
        <v>3702</v>
      </c>
      <c r="O776" s="92" t="s">
        <v>3831</v>
      </c>
      <c r="P776" s="92" t="s">
        <v>3876</v>
      </c>
      <c r="R776" s="159" t="s">
        <v>4065</v>
      </c>
      <c r="S776" s="70"/>
      <c r="T776" s="85" t="s">
        <v>3702</v>
      </c>
      <c r="U776" s="85" t="s">
        <v>3007</v>
      </c>
      <c r="V776" s="97" t="s">
        <v>3016</v>
      </c>
      <c r="W776" s="97" t="s">
        <v>3015</v>
      </c>
      <c r="X776" s="85" t="s">
        <v>3010</v>
      </c>
      <c r="Y776" s="85" t="s">
        <v>2936</v>
      </c>
      <c r="Z776" s="85" t="s">
        <v>1869</v>
      </c>
      <c r="AA776" s="85" t="s">
        <v>19</v>
      </c>
      <c r="AB776" s="85" t="s">
        <v>14</v>
      </c>
      <c r="AC776" s="85">
        <v>200</v>
      </c>
      <c r="AO776" s="85" t="s">
        <v>2995</v>
      </c>
    </row>
    <row r="777" spans="1:41">
      <c r="A777" s="85">
        <v>776</v>
      </c>
      <c r="C777" s="85" t="s">
        <v>3021</v>
      </c>
      <c r="D777" s="85" t="s">
        <v>3017</v>
      </c>
      <c r="E777" s="85" t="s">
        <v>2987</v>
      </c>
      <c r="F777" s="85" t="s">
        <v>2988</v>
      </c>
      <c r="G777" s="85" t="s">
        <v>2</v>
      </c>
      <c r="H777" s="85" t="s">
        <v>794</v>
      </c>
      <c r="I777" s="85">
        <v>2017</v>
      </c>
      <c r="L777" s="85" t="s">
        <v>4</v>
      </c>
      <c r="N777" s="85" t="s">
        <v>3703</v>
      </c>
      <c r="O777" s="92" t="s">
        <v>3831</v>
      </c>
      <c r="P777" s="92" t="s">
        <v>3850</v>
      </c>
      <c r="R777" s="159" t="s">
        <v>4066</v>
      </c>
      <c r="S777" s="70"/>
      <c r="T777" s="85" t="s">
        <v>3703</v>
      </c>
      <c r="U777" s="85" t="s">
        <v>3007</v>
      </c>
      <c r="V777" s="97" t="s">
        <v>3009</v>
      </c>
      <c r="W777" s="97" t="s">
        <v>3008</v>
      </c>
      <c r="X777" s="85" t="s">
        <v>3010</v>
      </c>
      <c r="Y777" s="85" t="s">
        <v>1868</v>
      </c>
      <c r="Z777" s="85" t="s">
        <v>1869</v>
      </c>
      <c r="AA777" s="85" t="s">
        <v>19</v>
      </c>
      <c r="AB777" s="85" t="s">
        <v>17</v>
      </c>
      <c r="AC777" s="85">
        <v>200</v>
      </c>
      <c r="AD777" s="145" t="s">
        <v>3011</v>
      </c>
      <c r="AF777" s="145">
        <v>1</v>
      </c>
      <c r="AH777" s="145">
        <v>1</v>
      </c>
      <c r="AI777" s="145" t="s">
        <v>1681</v>
      </c>
      <c r="AO777" s="85" t="s">
        <v>2995</v>
      </c>
    </row>
    <row r="778" spans="1:41">
      <c r="A778" s="85">
        <v>777</v>
      </c>
      <c r="C778" s="85" t="s">
        <v>3021</v>
      </c>
      <c r="D778" s="85" t="s">
        <v>3018</v>
      </c>
      <c r="E778" s="85" t="s">
        <v>2987</v>
      </c>
      <c r="F778" s="85" t="s">
        <v>2989</v>
      </c>
      <c r="G778" s="85" t="s">
        <v>2</v>
      </c>
      <c r="H778" s="85" t="s">
        <v>794</v>
      </c>
      <c r="I778" s="85">
        <v>2017</v>
      </c>
      <c r="L778" s="85" t="s">
        <v>4</v>
      </c>
      <c r="N778" s="85" t="s">
        <v>3703</v>
      </c>
      <c r="O778" s="92" t="s">
        <v>3831</v>
      </c>
      <c r="P778" s="92" t="s">
        <v>3850</v>
      </c>
      <c r="R778" s="159" t="s">
        <v>4066</v>
      </c>
      <c r="S778" s="70"/>
      <c r="T778" s="85" t="s">
        <v>3703</v>
      </c>
      <c r="U778" s="85" t="s">
        <v>3007</v>
      </c>
      <c r="V778" s="97" t="s">
        <v>3009</v>
      </c>
      <c r="W778" s="97" t="s">
        <v>3008</v>
      </c>
      <c r="X778" s="85" t="s">
        <v>3010</v>
      </c>
      <c r="Y778" s="85" t="s">
        <v>2936</v>
      </c>
      <c r="Z778" s="85" t="s">
        <v>1869</v>
      </c>
      <c r="AA778" s="85" t="s">
        <v>19</v>
      </c>
      <c r="AB778" s="85" t="s">
        <v>14</v>
      </c>
      <c r="AC778" s="85">
        <v>200</v>
      </c>
      <c r="AO778" s="85" t="s">
        <v>2995</v>
      </c>
    </row>
    <row r="779" spans="1:41">
      <c r="A779" s="85">
        <v>778</v>
      </c>
      <c r="C779" s="85" t="s">
        <v>3021</v>
      </c>
      <c r="D779" s="85" t="s">
        <v>3019</v>
      </c>
      <c r="E779" s="85" t="s">
        <v>2987</v>
      </c>
      <c r="F779" s="85" t="s">
        <v>2990</v>
      </c>
      <c r="G779" s="85" t="s">
        <v>2</v>
      </c>
      <c r="H779" s="85" t="s">
        <v>794</v>
      </c>
      <c r="I779" s="85">
        <v>2017</v>
      </c>
      <c r="L779" s="85" t="s">
        <v>4</v>
      </c>
      <c r="N779" s="85" t="s">
        <v>3703</v>
      </c>
      <c r="O779" s="92" t="s">
        <v>3831</v>
      </c>
      <c r="P779" s="92" t="s">
        <v>3850</v>
      </c>
      <c r="R779" s="159" t="s">
        <v>4066</v>
      </c>
      <c r="S779" s="70"/>
      <c r="T779" s="85" t="s">
        <v>3703</v>
      </c>
      <c r="U779" s="85" t="s">
        <v>3007</v>
      </c>
      <c r="V779" s="97" t="s">
        <v>3009</v>
      </c>
      <c r="W779" s="97" t="s">
        <v>3008</v>
      </c>
      <c r="X779" s="85" t="s">
        <v>3010</v>
      </c>
      <c r="Y779" s="85" t="s">
        <v>2936</v>
      </c>
      <c r="Z779" s="85" t="s">
        <v>1869</v>
      </c>
      <c r="AA779" s="85" t="s">
        <v>19</v>
      </c>
      <c r="AB779" s="85" t="s">
        <v>14</v>
      </c>
      <c r="AC779" s="85">
        <v>200</v>
      </c>
      <c r="AO779" s="85" t="s">
        <v>2995</v>
      </c>
    </row>
    <row r="780" spans="1:41">
      <c r="A780" s="85">
        <v>779</v>
      </c>
      <c r="C780" s="85" t="s">
        <v>3021</v>
      </c>
      <c r="D780" s="85" t="s">
        <v>3020</v>
      </c>
      <c r="E780" s="85" t="s">
        <v>2987</v>
      </c>
      <c r="F780" s="85" t="s">
        <v>2991</v>
      </c>
      <c r="G780" s="85" t="s">
        <v>2</v>
      </c>
      <c r="H780" s="85" t="s">
        <v>794</v>
      </c>
      <c r="I780" s="85">
        <v>2017</v>
      </c>
      <c r="L780" s="85" t="s">
        <v>4</v>
      </c>
      <c r="N780" s="85" t="s">
        <v>3703</v>
      </c>
      <c r="O780" s="92" t="s">
        <v>3831</v>
      </c>
      <c r="P780" s="92" t="s">
        <v>3850</v>
      </c>
      <c r="R780" s="159" t="s">
        <v>4066</v>
      </c>
      <c r="S780" s="70"/>
      <c r="T780" s="85" t="s">
        <v>3703</v>
      </c>
      <c r="U780" s="85" t="s">
        <v>3007</v>
      </c>
      <c r="V780" s="97" t="s">
        <v>3009</v>
      </c>
      <c r="W780" s="97" t="s">
        <v>3008</v>
      </c>
      <c r="X780" s="85" t="s">
        <v>3010</v>
      </c>
      <c r="Y780" s="85" t="s">
        <v>2936</v>
      </c>
      <c r="Z780" s="85" t="s">
        <v>1869</v>
      </c>
      <c r="AA780" s="85" t="s">
        <v>19</v>
      </c>
      <c r="AB780" s="85" t="s">
        <v>14</v>
      </c>
      <c r="AC780" s="85">
        <v>200</v>
      </c>
      <c r="AO780" s="85" t="s">
        <v>2995</v>
      </c>
    </row>
    <row r="781" spans="1:41">
      <c r="A781" s="85">
        <v>780</v>
      </c>
      <c r="C781" s="85" t="s">
        <v>1848</v>
      </c>
      <c r="D781" s="85" t="s">
        <v>3131</v>
      </c>
      <c r="E781" s="85" t="s">
        <v>3116</v>
      </c>
      <c r="F781" s="85" t="s">
        <v>3117</v>
      </c>
      <c r="G781" s="85" t="s">
        <v>2</v>
      </c>
      <c r="H781" s="85" t="s">
        <v>5391</v>
      </c>
      <c r="I781" s="85">
        <v>2017</v>
      </c>
      <c r="L781" s="85" t="s">
        <v>3</v>
      </c>
      <c r="N781" s="85" t="s">
        <v>3823</v>
      </c>
      <c r="O781" s="92" t="s">
        <v>3834</v>
      </c>
      <c r="P781" s="92" t="s">
        <v>3848</v>
      </c>
      <c r="R781" s="159" t="s">
        <v>4067</v>
      </c>
      <c r="S781" s="70"/>
      <c r="T781" s="85" t="s">
        <v>3704</v>
      </c>
      <c r="U781" s="85" t="s">
        <v>1690</v>
      </c>
      <c r="V781" s="97" t="s">
        <v>3146</v>
      </c>
      <c r="W781" s="97" t="s">
        <v>3145</v>
      </c>
      <c r="X781" s="85" t="s">
        <v>1780</v>
      </c>
      <c r="Y781" s="85" t="s">
        <v>3147</v>
      </c>
      <c r="Z781" s="85" t="s">
        <v>3148</v>
      </c>
      <c r="AA781" s="85" t="s">
        <v>19</v>
      </c>
      <c r="AB781" s="85" t="s">
        <v>17</v>
      </c>
      <c r="AC781" s="85">
        <v>200</v>
      </c>
      <c r="AD781" s="145" t="s">
        <v>1679</v>
      </c>
      <c r="AF781" s="145">
        <v>1</v>
      </c>
      <c r="AH781" s="145">
        <v>1</v>
      </c>
      <c r="AI781" s="145" t="s">
        <v>1681</v>
      </c>
      <c r="AK781" s="115"/>
      <c r="AL781" s="115"/>
      <c r="AM781" s="115"/>
      <c r="AN781" s="115"/>
      <c r="AO781" s="85" t="s">
        <v>200</v>
      </c>
    </row>
    <row r="782" spans="1:41">
      <c r="A782" s="85">
        <v>781</v>
      </c>
      <c r="C782" s="85" t="s">
        <v>1848</v>
      </c>
      <c r="D782" s="85" t="s">
        <v>3132</v>
      </c>
      <c r="E782" s="85" t="s">
        <v>3116</v>
      </c>
      <c r="F782" s="85" t="s">
        <v>3118</v>
      </c>
      <c r="G782" s="85" t="s">
        <v>2</v>
      </c>
      <c r="H782" s="85" t="s">
        <v>5391</v>
      </c>
      <c r="I782" s="85">
        <v>2017</v>
      </c>
      <c r="L782" s="85" t="s">
        <v>3</v>
      </c>
      <c r="N782" s="85" t="s">
        <v>3823</v>
      </c>
      <c r="O782" s="92" t="s">
        <v>3834</v>
      </c>
      <c r="P782" s="92" t="s">
        <v>3848</v>
      </c>
      <c r="R782" s="159" t="s">
        <v>4067</v>
      </c>
      <c r="S782" s="70"/>
      <c r="T782" s="85" t="s">
        <v>3704</v>
      </c>
      <c r="U782" s="85" t="s">
        <v>1690</v>
      </c>
      <c r="V782" s="97" t="s">
        <v>3146</v>
      </c>
      <c r="W782" s="97" t="s">
        <v>3145</v>
      </c>
      <c r="X782" s="85" t="s">
        <v>1780</v>
      </c>
      <c r="Y782" s="85" t="s">
        <v>3147</v>
      </c>
      <c r="Z782" s="85" t="s">
        <v>3148</v>
      </c>
      <c r="AA782" s="85" t="s">
        <v>19</v>
      </c>
      <c r="AB782" s="85" t="s">
        <v>17</v>
      </c>
      <c r="AC782" s="85">
        <v>200</v>
      </c>
      <c r="AK782" s="115"/>
      <c r="AL782" s="115"/>
      <c r="AM782" s="115"/>
      <c r="AN782" s="115"/>
      <c r="AO782" s="85" t="s">
        <v>200</v>
      </c>
    </row>
    <row r="783" spans="1:41">
      <c r="A783" s="85">
        <v>782</v>
      </c>
      <c r="C783" s="85" t="s">
        <v>1848</v>
      </c>
      <c r="D783" s="85" t="s">
        <v>3133</v>
      </c>
      <c r="E783" s="85" t="s">
        <v>3116</v>
      </c>
      <c r="F783" s="85" t="s">
        <v>3119</v>
      </c>
      <c r="G783" s="85" t="s">
        <v>2</v>
      </c>
      <c r="H783" s="85" t="s">
        <v>5391</v>
      </c>
      <c r="I783" s="85">
        <v>2017</v>
      </c>
      <c r="L783" s="85" t="s">
        <v>3</v>
      </c>
      <c r="N783" s="85" t="s">
        <v>3823</v>
      </c>
      <c r="O783" s="92" t="s">
        <v>3834</v>
      </c>
      <c r="P783" s="92" t="s">
        <v>3848</v>
      </c>
      <c r="R783" s="159" t="s">
        <v>4067</v>
      </c>
      <c r="S783" s="70"/>
      <c r="T783" s="85" t="s">
        <v>3704</v>
      </c>
      <c r="U783" s="85" t="s">
        <v>1690</v>
      </c>
      <c r="V783" s="97" t="s">
        <v>3146</v>
      </c>
      <c r="W783" s="97" t="s">
        <v>3145</v>
      </c>
      <c r="X783" s="85" t="s">
        <v>1780</v>
      </c>
      <c r="Y783" s="85" t="s">
        <v>3147</v>
      </c>
      <c r="Z783" s="85" t="s">
        <v>3148</v>
      </c>
      <c r="AA783" s="85" t="s">
        <v>19</v>
      </c>
      <c r="AB783" s="85" t="s">
        <v>17</v>
      </c>
      <c r="AC783" s="85">
        <v>200</v>
      </c>
      <c r="AD783" s="145" t="s">
        <v>1679</v>
      </c>
      <c r="AH783" s="145">
        <v>1</v>
      </c>
      <c r="AI783" s="145" t="s">
        <v>1681</v>
      </c>
      <c r="AK783" s="115"/>
      <c r="AL783" s="115"/>
      <c r="AM783" s="115"/>
      <c r="AN783" s="115"/>
      <c r="AO783" s="85" t="s">
        <v>200</v>
      </c>
    </row>
    <row r="784" spans="1:41">
      <c r="A784" s="85">
        <v>783</v>
      </c>
      <c r="C784" s="85" t="s">
        <v>1848</v>
      </c>
      <c r="D784" s="85" t="s">
        <v>3134</v>
      </c>
      <c r="E784" s="85" t="s">
        <v>3116</v>
      </c>
      <c r="F784" s="85" t="s">
        <v>3120</v>
      </c>
      <c r="G784" s="85" t="s">
        <v>2</v>
      </c>
      <c r="H784" s="85" t="s">
        <v>5391</v>
      </c>
      <c r="I784" s="85">
        <v>2017</v>
      </c>
      <c r="L784" s="85" t="s">
        <v>3</v>
      </c>
      <c r="N784" s="85" t="s">
        <v>3823</v>
      </c>
      <c r="O784" s="92" t="s">
        <v>3834</v>
      </c>
      <c r="P784" s="92" t="s">
        <v>3848</v>
      </c>
      <c r="R784" s="159" t="s">
        <v>4067</v>
      </c>
      <c r="S784" s="70"/>
      <c r="T784" s="85" t="s">
        <v>3704</v>
      </c>
      <c r="U784" s="85" t="s">
        <v>1690</v>
      </c>
      <c r="V784" s="97" t="s">
        <v>3146</v>
      </c>
      <c r="W784" s="97" t="s">
        <v>3145</v>
      </c>
      <c r="X784" s="85" t="s">
        <v>1780</v>
      </c>
      <c r="Y784" s="85" t="s">
        <v>3147</v>
      </c>
      <c r="Z784" s="85" t="s">
        <v>3148</v>
      </c>
      <c r="AA784" s="85" t="s">
        <v>19</v>
      </c>
      <c r="AB784" s="85" t="s">
        <v>17</v>
      </c>
      <c r="AC784" s="85">
        <v>200</v>
      </c>
      <c r="AK784" s="115"/>
      <c r="AL784" s="115"/>
      <c r="AM784" s="115"/>
      <c r="AN784" s="115"/>
      <c r="AO784" s="85" t="s">
        <v>200</v>
      </c>
    </row>
    <row r="785" spans="1:41">
      <c r="A785" s="85">
        <v>784</v>
      </c>
      <c r="C785" s="85" t="s">
        <v>1848</v>
      </c>
      <c r="D785" s="85" t="s">
        <v>3135</v>
      </c>
      <c r="E785" s="85" t="s">
        <v>3116</v>
      </c>
      <c r="F785" s="85" t="s">
        <v>3121</v>
      </c>
      <c r="G785" s="85" t="s">
        <v>2</v>
      </c>
      <c r="H785" s="85" t="s">
        <v>5391</v>
      </c>
      <c r="I785" s="85">
        <v>2017</v>
      </c>
      <c r="L785" s="85" t="s">
        <v>3</v>
      </c>
      <c r="N785" s="85" t="s">
        <v>3823</v>
      </c>
      <c r="O785" s="92" t="s">
        <v>3834</v>
      </c>
      <c r="P785" s="92" t="s">
        <v>3848</v>
      </c>
      <c r="R785" s="159" t="s">
        <v>4067</v>
      </c>
      <c r="S785" s="70"/>
      <c r="T785" s="85" t="s">
        <v>3704</v>
      </c>
      <c r="U785" s="85" t="s">
        <v>1690</v>
      </c>
      <c r="V785" s="97" t="s">
        <v>3146</v>
      </c>
      <c r="W785" s="97" t="s">
        <v>3145</v>
      </c>
      <c r="X785" s="85" t="s">
        <v>1780</v>
      </c>
      <c r="Y785" s="85" t="s">
        <v>3147</v>
      </c>
      <c r="Z785" s="85" t="s">
        <v>3148</v>
      </c>
      <c r="AA785" s="85" t="s">
        <v>19</v>
      </c>
      <c r="AB785" s="85" t="s">
        <v>17</v>
      </c>
      <c r="AC785" s="85">
        <v>200</v>
      </c>
      <c r="AD785" s="145" t="s">
        <v>1679</v>
      </c>
      <c r="AH785" s="145">
        <v>1</v>
      </c>
      <c r="AI785" s="145" t="s">
        <v>1681</v>
      </c>
      <c r="AK785" s="115"/>
      <c r="AL785" s="115"/>
      <c r="AM785" s="115"/>
      <c r="AN785" s="115"/>
      <c r="AO785" s="85" t="s">
        <v>200</v>
      </c>
    </row>
    <row r="786" spans="1:41">
      <c r="A786" s="85">
        <v>785</v>
      </c>
      <c r="C786" s="85" t="s">
        <v>1848</v>
      </c>
      <c r="D786" s="85" t="s">
        <v>3136</v>
      </c>
      <c r="E786" s="85" t="s">
        <v>3116</v>
      </c>
      <c r="F786" s="85" t="s">
        <v>3122</v>
      </c>
      <c r="G786" s="85" t="s">
        <v>2</v>
      </c>
      <c r="H786" s="85" t="s">
        <v>5391</v>
      </c>
      <c r="I786" s="85">
        <v>2017</v>
      </c>
      <c r="L786" s="85" t="s">
        <v>3</v>
      </c>
      <c r="N786" s="85" t="s">
        <v>3823</v>
      </c>
      <c r="O786" s="92" t="s">
        <v>3834</v>
      </c>
      <c r="P786" s="92" t="s">
        <v>3848</v>
      </c>
      <c r="R786" s="159" t="s">
        <v>4067</v>
      </c>
      <c r="S786" s="70"/>
      <c r="T786" s="85" t="s">
        <v>3704</v>
      </c>
      <c r="U786" s="85" t="s">
        <v>1690</v>
      </c>
      <c r="V786" s="97" t="s">
        <v>3146</v>
      </c>
      <c r="W786" s="97" t="s">
        <v>3145</v>
      </c>
      <c r="X786" s="85" t="s">
        <v>1780</v>
      </c>
      <c r="Y786" s="85" t="s">
        <v>3147</v>
      </c>
      <c r="Z786" s="85" t="s">
        <v>3148</v>
      </c>
      <c r="AA786" s="85" t="s">
        <v>19</v>
      </c>
      <c r="AB786" s="85" t="s">
        <v>17</v>
      </c>
      <c r="AC786" s="85">
        <v>200</v>
      </c>
      <c r="AK786" s="115"/>
      <c r="AL786" s="115"/>
      <c r="AM786" s="115"/>
      <c r="AN786" s="115"/>
      <c r="AO786" s="85" t="s">
        <v>200</v>
      </c>
    </row>
    <row r="787" spans="1:41">
      <c r="A787" s="85">
        <v>786</v>
      </c>
      <c r="C787" s="85" t="s">
        <v>1848</v>
      </c>
      <c r="D787" s="85" t="s">
        <v>3137</v>
      </c>
      <c r="E787" s="85" t="s">
        <v>3116</v>
      </c>
      <c r="F787" s="85" t="s">
        <v>3123</v>
      </c>
      <c r="G787" s="85" t="s">
        <v>2</v>
      </c>
      <c r="H787" s="85" t="s">
        <v>5391</v>
      </c>
      <c r="I787" s="85">
        <v>2017</v>
      </c>
      <c r="L787" s="85" t="s">
        <v>3</v>
      </c>
      <c r="N787" s="85" t="s">
        <v>3823</v>
      </c>
      <c r="O787" s="92" t="s">
        <v>3834</v>
      </c>
      <c r="P787" s="92" t="s">
        <v>3848</v>
      </c>
      <c r="R787" s="159" t="s">
        <v>4067</v>
      </c>
      <c r="S787" s="70"/>
      <c r="T787" s="85" t="s">
        <v>3704</v>
      </c>
      <c r="U787" s="85" t="s">
        <v>1690</v>
      </c>
      <c r="V787" s="97" t="s">
        <v>3146</v>
      </c>
      <c r="W787" s="97" t="s">
        <v>3145</v>
      </c>
      <c r="X787" s="85" t="s">
        <v>1780</v>
      </c>
      <c r="Y787" s="85" t="s">
        <v>3147</v>
      </c>
      <c r="Z787" s="85" t="s">
        <v>3148</v>
      </c>
      <c r="AA787" s="85" t="s">
        <v>19</v>
      </c>
      <c r="AB787" s="85" t="s">
        <v>17</v>
      </c>
      <c r="AC787" s="85">
        <v>200</v>
      </c>
      <c r="AD787" s="145" t="s">
        <v>1679</v>
      </c>
      <c r="AH787" s="145">
        <v>1</v>
      </c>
      <c r="AI787" s="145" t="s">
        <v>1681</v>
      </c>
      <c r="AK787" s="115"/>
      <c r="AL787" s="115"/>
      <c r="AM787" s="115"/>
      <c r="AN787" s="115"/>
      <c r="AO787" s="85" t="s">
        <v>200</v>
      </c>
    </row>
    <row r="788" spans="1:41">
      <c r="A788" s="85">
        <v>787</v>
      </c>
      <c r="C788" s="85" t="s">
        <v>1848</v>
      </c>
      <c r="D788" s="85" t="s">
        <v>3138</v>
      </c>
      <c r="E788" s="85" t="s">
        <v>3116</v>
      </c>
      <c r="F788" s="85" t="s">
        <v>3124</v>
      </c>
      <c r="G788" s="85" t="s">
        <v>2</v>
      </c>
      <c r="H788" s="85" t="s">
        <v>5391</v>
      </c>
      <c r="I788" s="85">
        <v>2017</v>
      </c>
      <c r="L788" s="85" t="s">
        <v>3</v>
      </c>
      <c r="N788" s="85" t="s">
        <v>3823</v>
      </c>
      <c r="O788" s="92" t="s">
        <v>3834</v>
      </c>
      <c r="P788" s="92" t="s">
        <v>3848</v>
      </c>
      <c r="R788" s="159" t="s">
        <v>4067</v>
      </c>
      <c r="S788" s="70"/>
      <c r="T788" s="85" t="s">
        <v>3704</v>
      </c>
      <c r="U788" s="85" t="s">
        <v>1690</v>
      </c>
      <c r="V788" s="97" t="s">
        <v>3146</v>
      </c>
      <c r="W788" s="97" t="s">
        <v>3145</v>
      </c>
      <c r="X788" s="85" t="s">
        <v>1780</v>
      </c>
      <c r="Y788" s="85" t="s">
        <v>3147</v>
      </c>
      <c r="Z788" s="85" t="s">
        <v>3148</v>
      </c>
      <c r="AA788" s="85" t="s">
        <v>19</v>
      </c>
      <c r="AB788" s="85" t="s">
        <v>17</v>
      </c>
      <c r="AC788" s="85">
        <v>200</v>
      </c>
      <c r="AK788" s="115"/>
      <c r="AL788" s="115"/>
      <c r="AM788" s="115"/>
      <c r="AN788" s="115"/>
      <c r="AO788" s="85" t="s">
        <v>200</v>
      </c>
    </row>
    <row r="789" spans="1:41">
      <c r="A789" s="85">
        <v>788</v>
      </c>
      <c r="C789" s="85" t="s">
        <v>1848</v>
      </c>
      <c r="D789" s="85" t="s">
        <v>3139</v>
      </c>
      <c r="E789" s="85" t="s">
        <v>3116</v>
      </c>
      <c r="F789" s="85" t="s">
        <v>3125</v>
      </c>
      <c r="G789" s="85" t="s">
        <v>2</v>
      </c>
      <c r="H789" s="85" t="s">
        <v>5391</v>
      </c>
      <c r="I789" s="85">
        <v>2017</v>
      </c>
      <c r="L789" s="85" t="s">
        <v>3</v>
      </c>
      <c r="N789" s="85" t="s">
        <v>3823</v>
      </c>
      <c r="O789" s="92" t="s">
        <v>3834</v>
      </c>
      <c r="P789" s="92" t="s">
        <v>3848</v>
      </c>
      <c r="R789" s="159" t="s">
        <v>4067</v>
      </c>
      <c r="S789" s="70"/>
      <c r="T789" s="85" t="s">
        <v>3704</v>
      </c>
      <c r="U789" s="85" t="s">
        <v>1690</v>
      </c>
      <c r="V789" s="97" t="s">
        <v>3146</v>
      </c>
      <c r="W789" s="97" t="s">
        <v>3145</v>
      </c>
      <c r="X789" s="85" t="s">
        <v>1780</v>
      </c>
      <c r="Y789" s="85" t="s">
        <v>3147</v>
      </c>
      <c r="Z789" s="85" t="s">
        <v>3148</v>
      </c>
      <c r="AA789" s="85" t="s">
        <v>19</v>
      </c>
      <c r="AB789" s="85" t="s">
        <v>17</v>
      </c>
      <c r="AC789" s="85">
        <v>200</v>
      </c>
      <c r="AD789" s="145" t="s">
        <v>1679</v>
      </c>
      <c r="AH789" s="145">
        <v>1</v>
      </c>
      <c r="AI789" s="145" t="s">
        <v>1681</v>
      </c>
      <c r="AK789" s="115"/>
      <c r="AL789" s="115"/>
      <c r="AM789" s="115"/>
      <c r="AN789" s="115"/>
      <c r="AO789" s="85" t="s">
        <v>200</v>
      </c>
    </row>
    <row r="790" spans="1:41">
      <c r="A790" s="85">
        <v>789</v>
      </c>
      <c r="C790" s="85" t="s">
        <v>1848</v>
      </c>
      <c r="D790" s="85" t="s">
        <v>3140</v>
      </c>
      <c r="E790" s="85" t="s">
        <v>3116</v>
      </c>
      <c r="F790" s="85" t="s">
        <v>3126</v>
      </c>
      <c r="G790" s="85" t="s">
        <v>2</v>
      </c>
      <c r="H790" s="85" t="s">
        <v>5391</v>
      </c>
      <c r="I790" s="85">
        <v>2017</v>
      </c>
      <c r="L790" s="85" t="s">
        <v>3</v>
      </c>
      <c r="N790" s="85" t="s">
        <v>3823</v>
      </c>
      <c r="O790" s="92" t="s">
        <v>3834</v>
      </c>
      <c r="P790" s="92" t="s">
        <v>3848</v>
      </c>
      <c r="R790" s="159" t="s">
        <v>4067</v>
      </c>
      <c r="S790" s="70"/>
      <c r="T790" s="85" t="s">
        <v>3704</v>
      </c>
      <c r="U790" s="85" t="s">
        <v>1690</v>
      </c>
      <c r="V790" s="97" t="s">
        <v>3146</v>
      </c>
      <c r="W790" s="97" t="s">
        <v>3145</v>
      </c>
      <c r="X790" s="85" t="s">
        <v>1780</v>
      </c>
      <c r="Y790" s="85" t="s">
        <v>3147</v>
      </c>
      <c r="Z790" s="85" t="s">
        <v>3148</v>
      </c>
      <c r="AA790" s="85" t="s">
        <v>19</v>
      </c>
      <c r="AB790" s="85" t="s">
        <v>17</v>
      </c>
      <c r="AC790" s="85">
        <v>200</v>
      </c>
      <c r="AK790" s="115"/>
      <c r="AL790" s="115"/>
      <c r="AM790" s="115"/>
      <c r="AN790" s="115"/>
      <c r="AO790" s="85" t="s">
        <v>200</v>
      </c>
    </row>
    <row r="791" spans="1:41">
      <c r="A791" s="85">
        <v>790</v>
      </c>
      <c r="C791" s="85" t="s">
        <v>1848</v>
      </c>
      <c r="D791" s="85" t="s">
        <v>3141</v>
      </c>
      <c r="E791" s="85" t="s">
        <v>3116</v>
      </c>
      <c r="F791" s="85" t="s">
        <v>3127</v>
      </c>
      <c r="G791" s="85" t="s">
        <v>2</v>
      </c>
      <c r="H791" s="85" t="s">
        <v>5391</v>
      </c>
      <c r="I791" s="85">
        <v>2017</v>
      </c>
      <c r="L791" s="85" t="s">
        <v>3</v>
      </c>
      <c r="N791" s="85" t="s">
        <v>3823</v>
      </c>
      <c r="O791" s="92" t="s">
        <v>3834</v>
      </c>
      <c r="P791" s="92" t="s">
        <v>3848</v>
      </c>
      <c r="R791" s="159" t="s">
        <v>4067</v>
      </c>
      <c r="S791" s="70"/>
      <c r="T791" s="85" t="s">
        <v>3704</v>
      </c>
      <c r="U791" s="85" t="s">
        <v>1690</v>
      </c>
      <c r="V791" s="97" t="s">
        <v>3146</v>
      </c>
      <c r="W791" s="97" t="s">
        <v>3145</v>
      </c>
      <c r="X791" s="85" t="s">
        <v>1780</v>
      </c>
      <c r="Y791" s="85" t="s">
        <v>3147</v>
      </c>
      <c r="Z791" s="85" t="s">
        <v>3148</v>
      </c>
      <c r="AA791" s="85" t="s">
        <v>19</v>
      </c>
      <c r="AB791" s="85" t="s">
        <v>17</v>
      </c>
      <c r="AC791" s="85">
        <v>200</v>
      </c>
      <c r="AK791" s="115"/>
      <c r="AL791" s="115"/>
      <c r="AM791" s="115"/>
      <c r="AN791" s="115"/>
      <c r="AO791" s="85" t="s">
        <v>200</v>
      </c>
    </row>
    <row r="792" spans="1:41">
      <c r="A792" s="85">
        <v>791</v>
      </c>
      <c r="C792" s="85" t="s">
        <v>1848</v>
      </c>
      <c r="D792" s="85" t="s">
        <v>3142</v>
      </c>
      <c r="E792" s="85" t="s">
        <v>3116</v>
      </c>
      <c r="F792" s="85" t="s">
        <v>3128</v>
      </c>
      <c r="G792" s="85" t="s">
        <v>2</v>
      </c>
      <c r="H792" s="85" t="s">
        <v>5391</v>
      </c>
      <c r="I792" s="85">
        <v>2017</v>
      </c>
      <c r="L792" s="85" t="s">
        <v>3</v>
      </c>
      <c r="N792" s="85" t="s">
        <v>3823</v>
      </c>
      <c r="O792" s="92" t="s">
        <v>3834</v>
      </c>
      <c r="P792" s="92" t="s">
        <v>3848</v>
      </c>
      <c r="R792" s="159" t="s">
        <v>4067</v>
      </c>
      <c r="S792" s="70"/>
      <c r="T792" s="85" t="s">
        <v>3704</v>
      </c>
      <c r="U792" s="85" t="s">
        <v>1690</v>
      </c>
      <c r="V792" s="97" t="s">
        <v>3146</v>
      </c>
      <c r="W792" s="97" t="s">
        <v>3145</v>
      </c>
      <c r="X792" s="85" t="s">
        <v>1780</v>
      </c>
      <c r="Y792" s="85" t="s">
        <v>3147</v>
      </c>
      <c r="Z792" s="85" t="s">
        <v>3148</v>
      </c>
      <c r="AA792" s="85" t="s">
        <v>19</v>
      </c>
      <c r="AB792" s="85" t="s">
        <v>17</v>
      </c>
      <c r="AC792" s="85">
        <v>200</v>
      </c>
      <c r="AH792" s="145">
        <v>1</v>
      </c>
      <c r="AI792" s="145" t="s">
        <v>1681</v>
      </c>
      <c r="AK792" s="115"/>
      <c r="AL792" s="115"/>
      <c r="AM792" s="115"/>
      <c r="AN792" s="115"/>
      <c r="AO792" s="85" t="s">
        <v>200</v>
      </c>
    </row>
    <row r="793" spans="1:41">
      <c r="A793" s="85">
        <v>792</v>
      </c>
      <c r="C793" s="85" t="s">
        <v>1848</v>
      </c>
      <c r="D793" s="85" t="s">
        <v>3143</v>
      </c>
      <c r="E793" s="85" t="s">
        <v>3116</v>
      </c>
      <c r="F793" s="85" t="s">
        <v>3129</v>
      </c>
      <c r="G793" s="85" t="s">
        <v>2</v>
      </c>
      <c r="H793" s="85" t="s">
        <v>5391</v>
      </c>
      <c r="I793" s="85">
        <v>2017</v>
      </c>
      <c r="L793" s="85" t="s">
        <v>3</v>
      </c>
      <c r="N793" s="85" t="s">
        <v>3823</v>
      </c>
      <c r="O793" s="92" t="s">
        <v>3834</v>
      </c>
      <c r="P793" s="92" t="s">
        <v>3848</v>
      </c>
      <c r="R793" s="159" t="s">
        <v>4067</v>
      </c>
      <c r="S793" s="70"/>
      <c r="T793" s="85" t="s">
        <v>3704</v>
      </c>
      <c r="U793" s="85" t="s">
        <v>1690</v>
      </c>
      <c r="V793" s="97" t="s">
        <v>3146</v>
      </c>
      <c r="W793" s="97" t="s">
        <v>3145</v>
      </c>
      <c r="X793" s="85" t="s">
        <v>1780</v>
      </c>
      <c r="Y793" s="85" t="s">
        <v>3147</v>
      </c>
      <c r="Z793" s="85" t="s">
        <v>3148</v>
      </c>
      <c r="AA793" s="85" t="s">
        <v>19</v>
      </c>
      <c r="AB793" s="85" t="s">
        <v>17</v>
      </c>
      <c r="AC793" s="85">
        <v>200</v>
      </c>
      <c r="AK793" s="115"/>
      <c r="AL793" s="115"/>
      <c r="AM793" s="115"/>
      <c r="AN793" s="115"/>
      <c r="AO793" s="85" t="s">
        <v>200</v>
      </c>
    </row>
    <row r="794" spans="1:41">
      <c r="A794" s="85">
        <v>793</v>
      </c>
      <c r="C794" s="85" t="s">
        <v>1848</v>
      </c>
      <c r="D794" s="85" t="s">
        <v>3144</v>
      </c>
      <c r="E794" s="85" t="s">
        <v>3116</v>
      </c>
      <c r="F794" s="85" t="s">
        <v>3130</v>
      </c>
      <c r="G794" s="85" t="s">
        <v>2</v>
      </c>
      <c r="H794" s="85" t="s">
        <v>5391</v>
      </c>
      <c r="I794" s="85">
        <v>2017</v>
      </c>
      <c r="L794" s="85" t="s">
        <v>3</v>
      </c>
      <c r="N794" s="85" t="s">
        <v>3823</v>
      </c>
      <c r="O794" s="92" t="s">
        <v>3834</v>
      </c>
      <c r="P794" s="92" t="s">
        <v>3848</v>
      </c>
      <c r="R794" s="159" t="s">
        <v>4067</v>
      </c>
      <c r="S794" s="70"/>
      <c r="T794" s="85" t="s">
        <v>3704</v>
      </c>
      <c r="U794" s="85" t="s">
        <v>1690</v>
      </c>
      <c r="V794" s="97" t="s">
        <v>3146</v>
      </c>
      <c r="W794" s="97" t="s">
        <v>3145</v>
      </c>
      <c r="X794" s="85" t="s">
        <v>1780</v>
      </c>
      <c r="Y794" s="85" t="s">
        <v>3147</v>
      </c>
      <c r="Z794" s="85" t="s">
        <v>3148</v>
      </c>
      <c r="AA794" s="85" t="s">
        <v>19</v>
      </c>
      <c r="AB794" s="85" t="s">
        <v>17</v>
      </c>
      <c r="AC794" s="85">
        <v>200</v>
      </c>
      <c r="AK794" s="115"/>
      <c r="AL794" s="115"/>
      <c r="AM794" s="115"/>
      <c r="AN794" s="115"/>
      <c r="AO794" s="85" t="s">
        <v>200</v>
      </c>
    </row>
    <row r="795" spans="1:41">
      <c r="A795" s="85">
        <v>794</v>
      </c>
      <c r="C795" s="85" t="s">
        <v>1848</v>
      </c>
      <c r="D795" s="85" t="s">
        <v>3027</v>
      </c>
      <c r="E795" s="85" t="s">
        <v>3022</v>
      </c>
      <c r="F795" s="85" t="s">
        <v>3023</v>
      </c>
      <c r="G795" s="85" t="s">
        <v>2</v>
      </c>
      <c r="H795" s="85" t="s">
        <v>5390</v>
      </c>
      <c r="I795" s="85">
        <v>2017</v>
      </c>
      <c r="L795" s="85" t="s">
        <v>5</v>
      </c>
      <c r="N795" s="85" t="s">
        <v>3705</v>
      </c>
      <c r="O795" s="92" t="s">
        <v>3830</v>
      </c>
      <c r="P795" s="92" t="s">
        <v>3837</v>
      </c>
      <c r="R795" s="159" t="s">
        <v>4068</v>
      </c>
      <c r="S795" s="70"/>
      <c r="T795" s="85" t="s">
        <v>3705</v>
      </c>
      <c r="U795" s="85" t="s">
        <v>1684</v>
      </c>
      <c r="V795" s="97" t="s">
        <v>2919</v>
      </c>
      <c r="W795" s="97" t="s">
        <v>2918</v>
      </c>
      <c r="X795" s="85" t="s">
        <v>1861</v>
      </c>
      <c r="Y795" s="85" t="s">
        <v>1868</v>
      </c>
      <c r="Z795" s="85" t="s">
        <v>1869</v>
      </c>
      <c r="AA795" s="85" t="s">
        <v>19</v>
      </c>
      <c r="AB795" s="85" t="s">
        <v>17</v>
      </c>
      <c r="AC795" s="85">
        <v>200</v>
      </c>
      <c r="AD795" s="145" t="s">
        <v>1679</v>
      </c>
      <c r="AH795" s="145">
        <v>1</v>
      </c>
      <c r="AI795" s="145" t="s">
        <v>1681</v>
      </c>
      <c r="AK795" s="115"/>
      <c r="AL795" s="115"/>
      <c r="AM795" s="115"/>
      <c r="AN795" s="115"/>
      <c r="AO795" s="85" t="s">
        <v>200</v>
      </c>
    </row>
    <row r="796" spans="1:41">
      <c r="A796" s="85">
        <v>795</v>
      </c>
      <c r="C796" s="85" t="s">
        <v>1848</v>
      </c>
      <c r="D796" s="85" t="s">
        <v>3028</v>
      </c>
      <c r="E796" s="85" t="s">
        <v>3022</v>
      </c>
      <c r="F796" s="85" t="s">
        <v>3024</v>
      </c>
      <c r="G796" s="85" t="s">
        <v>2</v>
      </c>
      <c r="H796" s="85" t="s">
        <v>5390</v>
      </c>
      <c r="I796" s="85">
        <v>2017</v>
      </c>
      <c r="L796" s="85" t="s">
        <v>5</v>
      </c>
      <c r="N796" s="85" t="s">
        <v>3705</v>
      </c>
      <c r="O796" s="92" t="s">
        <v>3830</v>
      </c>
      <c r="P796" s="92" t="s">
        <v>3837</v>
      </c>
      <c r="R796" s="159" t="s">
        <v>4068</v>
      </c>
      <c r="S796" s="70"/>
      <c r="T796" s="85" t="s">
        <v>3705</v>
      </c>
      <c r="U796" s="85" t="s">
        <v>1684</v>
      </c>
      <c r="V796" s="97" t="s">
        <v>2919</v>
      </c>
      <c r="W796" s="97" t="s">
        <v>2918</v>
      </c>
      <c r="X796" s="85" t="s">
        <v>1861</v>
      </c>
      <c r="Y796" s="85" t="s">
        <v>3029</v>
      </c>
      <c r="Z796" s="85" t="s">
        <v>1869</v>
      </c>
      <c r="AA796" s="85" t="s">
        <v>19</v>
      </c>
      <c r="AB796" s="85" t="s">
        <v>14</v>
      </c>
      <c r="AC796" s="85">
        <v>200</v>
      </c>
      <c r="AK796" s="115"/>
      <c r="AL796" s="115"/>
      <c r="AM796" s="115"/>
      <c r="AN796" s="115"/>
      <c r="AO796" s="85" t="s">
        <v>200</v>
      </c>
    </row>
    <row r="797" spans="1:41">
      <c r="A797" s="85">
        <v>796</v>
      </c>
      <c r="C797" s="85" t="s">
        <v>1848</v>
      </c>
      <c r="D797" s="85" t="s">
        <v>3028</v>
      </c>
      <c r="E797" s="85" t="s">
        <v>3022</v>
      </c>
      <c r="F797" s="85" t="s">
        <v>3025</v>
      </c>
      <c r="G797" s="85" t="s">
        <v>2</v>
      </c>
      <c r="H797" s="85" t="s">
        <v>5390</v>
      </c>
      <c r="I797" s="85">
        <v>2017</v>
      </c>
      <c r="L797" s="85" t="s">
        <v>5</v>
      </c>
      <c r="N797" s="85" t="s">
        <v>3705</v>
      </c>
      <c r="O797" s="92" t="s">
        <v>3830</v>
      </c>
      <c r="P797" s="92" t="s">
        <v>3837</v>
      </c>
      <c r="R797" s="159" t="s">
        <v>4068</v>
      </c>
      <c r="S797" s="70"/>
      <c r="T797" s="85" t="s">
        <v>3705</v>
      </c>
      <c r="U797" s="85" t="s">
        <v>1684</v>
      </c>
      <c r="V797" s="97" t="s">
        <v>2919</v>
      </c>
      <c r="W797" s="97" t="s">
        <v>2918</v>
      </c>
      <c r="X797" s="85" t="s">
        <v>1861</v>
      </c>
      <c r="Y797" s="85" t="s">
        <v>3029</v>
      </c>
      <c r="Z797" s="85" t="s">
        <v>1869</v>
      </c>
      <c r="AA797" s="85" t="s">
        <v>19</v>
      </c>
      <c r="AB797" s="85" t="s">
        <v>14</v>
      </c>
      <c r="AC797" s="85">
        <v>200</v>
      </c>
      <c r="AK797" s="115"/>
      <c r="AL797" s="115"/>
      <c r="AM797" s="115"/>
      <c r="AN797" s="115"/>
      <c r="AO797" s="85" t="s">
        <v>200</v>
      </c>
    </row>
    <row r="798" spans="1:41">
      <c r="A798" s="85">
        <v>797</v>
      </c>
      <c r="C798" s="85" t="s">
        <v>1848</v>
      </c>
      <c r="D798" s="85" t="s">
        <v>3028</v>
      </c>
      <c r="E798" s="85" t="s">
        <v>3022</v>
      </c>
      <c r="F798" s="85" t="s">
        <v>3026</v>
      </c>
      <c r="G798" s="85" t="s">
        <v>2</v>
      </c>
      <c r="H798" s="85" t="s">
        <v>5390</v>
      </c>
      <c r="I798" s="85">
        <v>2017</v>
      </c>
      <c r="L798" s="85" t="s">
        <v>5</v>
      </c>
      <c r="N798" s="85" t="s">
        <v>3705</v>
      </c>
      <c r="O798" s="92" t="s">
        <v>3830</v>
      </c>
      <c r="P798" s="92" t="s">
        <v>3837</v>
      </c>
      <c r="R798" s="159" t="s">
        <v>4068</v>
      </c>
      <c r="S798" s="70"/>
      <c r="T798" s="85" t="s">
        <v>3705</v>
      </c>
      <c r="U798" s="85" t="s">
        <v>1684</v>
      </c>
      <c r="V798" s="97" t="s">
        <v>2919</v>
      </c>
      <c r="W798" s="97" t="s">
        <v>2918</v>
      </c>
      <c r="X798" s="85" t="s">
        <v>1861</v>
      </c>
      <c r="Y798" s="85" t="s">
        <v>3029</v>
      </c>
      <c r="Z798" s="85" t="s">
        <v>1869</v>
      </c>
      <c r="AA798" s="85" t="s">
        <v>19</v>
      </c>
      <c r="AB798" s="85" t="s">
        <v>14</v>
      </c>
      <c r="AC798" s="85">
        <v>200</v>
      </c>
      <c r="AK798" s="115"/>
      <c r="AL798" s="115"/>
      <c r="AM798" s="115"/>
      <c r="AN798" s="115"/>
      <c r="AO798" s="85" t="s">
        <v>200</v>
      </c>
    </row>
    <row r="799" spans="1:41">
      <c r="A799" s="85">
        <v>798</v>
      </c>
      <c r="C799" s="85" t="s">
        <v>1848</v>
      </c>
      <c r="D799" s="85" t="s">
        <v>3045</v>
      </c>
      <c r="E799" s="85" t="s">
        <v>3031</v>
      </c>
      <c r="F799" s="85" t="s">
        <v>3034</v>
      </c>
      <c r="G799" s="85" t="s">
        <v>2</v>
      </c>
      <c r="H799" s="85" t="s">
        <v>5390</v>
      </c>
      <c r="I799" s="85">
        <v>2017</v>
      </c>
      <c r="L799" s="85" t="s">
        <v>5</v>
      </c>
      <c r="N799" s="85" t="s">
        <v>3705</v>
      </c>
      <c r="O799" s="92" t="s">
        <v>3830</v>
      </c>
      <c r="P799" s="92" t="s">
        <v>3837</v>
      </c>
      <c r="R799" s="159" t="s">
        <v>4068</v>
      </c>
      <c r="S799" s="70"/>
      <c r="T799" s="85" t="s">
        <v>3705</v>
      </c>
      <c r="U799" s="85" t="s">
        <v>1684</v>
      </c>
      <c r="V799" s="97" t="s">
        <v>2919</v>
      </c>
      <c r="W799" s="97" t="s">
        <v>2918</v>
      </c>
      <c r="X799" s="85" t="s">
        <v>1861</v>
      </c>
      <c r="Y799" s="85" t="s">
        <v>1868</v>
      </c>
      <c r="Z799" s="85" t="s">
        <v>1869</v>
      </c>
      <c r="AA799" s="85" t="s">
        <v>19</v>
      </c>
      <c r="AB799" s="85" t="s">
        <v>17</v>
      </c>
      <c r="AC799" s="85">
        <v>200</v>
      </c>
      <c r="AD799" s="145" t="s">
        <v>1679</v>
      </c>
      <c r="AH799" s="145">
        <v>1</v>
      </c>
      <c r="AI799" s="145" t="s">
        <v>1681</v>
      </c>
      <c r="AK799" s="115"/>
      <c r="AL799" s="115"/>
      <c r="AM799" s="115"/>
      <c r="AN799" s="115"/>
      <c r="AO799" s="85" t="s">
        <v>200</v>
      </c>
    </row>
    <row r="800" spans="1:41">
      <c r="A800" s="85">
        <v>799</v>
      </c>
      <c r="C800" s="85" t="s">
        <v>1848</v>
      </c>
      <c r="D800" s="85" t="s">
        <v>3046</v>
      </c>
      <c r="E800" s="85" t="s">
        <v>3031</v>
      </c>
      <c r="F800" s="85" t="s">
        <v>3035</v>
      </c>
      <c r="G800" s="85" t="s">
        <v>2</v>
      </c>
      <c r="H800" s="85" t="s">
        <v>5390</v>
      </c>
      <c r="I800" s="85">
        <v>2017</v>
      </c>
      <c r="L800" s="85" t="s">
        <v>5</v>
      </c>
      <c r="N800" s="85" t="s">
        <v>3705</v>
      </c>
      <c r="O800" s="92" t="s">
        <v>3830</v>
      </c>
      <c r="P800" s="92" t="s">
        <v>3837</v>
      </c>
      <c r="R800" s="159" t="s">
        <v>4068</v>
      </c>
      <c r="S800" s="70"/>
      <c r="T800" s="85" t="s">
        <v>3705</v>
      </c>
      <c r="U800" s="85" t="s">
        <v>1684</v>
      </c>
      <c r="V800" s="97" t="s">
        <v>2919</v>
      </c>
      <c r="W800" s="97" t="s">
        <v>2918</v>
      </c>
      <c r="X800" s="85" t="s">
        <v>1861</v>
      </c>
      <c r="Y800" s="85" t="s">
        <v>3029</v>
      </c>
      <c r="Z800" s="85" t="s">
        <v>1869</v>
      </c>
      <c r="AA800" s="85" t="s">
        <v>19</v>
      </c>
      <c r="AB800" s="85" t="s">
        <v>14</v>
      </c>
      <c r="AC800" s="85">
        <v>200</v>
      </c>
      <c r="AK800" s="115"/>
      <c r="AL800" s="115"/>
      <c r="AM800" s="115"/>
      <c r="AN800" s="115"/>
      <c r="AO800" s="85" t="s">
        <v>200</v>
      </c>
    </row>
    <row r="801" spans="1:41">
      <c r="A801" s="85">
        <v>800</v>
      </c>
      <c r="C801" s="85" t="s">
        <v>1848</v>
      </c>
      <c r="D801" s="85" t="s">
        <v>3046</v>
      </c>
      <c r="E801" s="85" t="s">
        <v>3031</v>
      </c>
      <c r="F801" s="85" t="s">
        <v>3036</v>
      </c>
      <c r="G801" s="85" t="s">
        <v>2</v>
      </c>
      <c r="H801" s="85" t="s">
        <v>5390</v>
      </c>
      <c r="I801" s="85">
        <v>2017</v>
      </c>
      <c r="L801" s="85" t="s">
        <v>5</v>
      </c>
      <c r="N801" s="85" t="s">
        <v>3705</v>
      </c>
      <c r="O801" s="92" t="s">
        <v>3830</v>
      </c>
      <c r="P801" s="92" t="s">
        <v>3837</v>
      </c>
      <c r="R801" s="159" t="s">
        <v>4068</v>
      </c>
      <c r="S801" s="70"/>
      <c r="T801" s="85" t="s">
        <v>3705</v>
      </c>
      <c r="U801" s="85" t="s">
        <v>1684</v>
      </c>
      <c r="V801" s="97" t="s">
        <v>2919</v>
      </c>
      <c r="W801" s="97" t="s">
        <v>2918</v>
      </c>
      <c r="X801" s="85" t="s">
        <v>1861</v>
      </c>
      <c r="Y801" s="85" t="s">
        <v>3029</v>
      </c>
      <c r="Z801" s="85" t="s">
        <v>1869</v>
      </c>
      <c r="AA801" s="85" t="s">
        <v>19</v>
      </c>
      <c r="AB801" s="85" t="s">
        <v>14</v>
      </c>
      <c r="AC801" s="85">
        <v>200</v>
      </c>
      <c r="AK801" s="115"/>
      <c r="AL801" s="115"/>
      <c r="AM801" s="115"/>
      <c r="AN801" s="115"/>
      <c r="AO801" s="85" t="s">
        <v>200</v>
      </c>
    </row>
    <row r="802" spans="1:41">
      <c r="A802" s="85">
        <v>801</v>
      </c>
      <c r="C802" s="85" t="s">
        <v>1848</v>
      </c>
      <c r="D802" s="85" t="s">
        <v>3046</v>
      </c>
      <c r="E802" s="85" t="s">
        <v>3031</v>
      </c>
      <c r="F802" s="85" t="s">
        <v>3037</v>
      </c>
      <c r="G802" s="85" t="s">
        <v>2</v>
      </c>
      <c r="H802" s="85" t="s">
        <v>5390</v>
      </c>
      <c r="I802" s="85">
        <v>2017</v>
      </c>
      <c r="L802" s="85" t="s">
        <v>5</v>
      </c>
      <c r="N802" s="85" t="s">
        <v>3705</v>
      </c>
      <c r="O802" s="92" t="s">
        <v>3830</v>
      </c>
      <c r="P802" s="92" t="s">
        <v>3837</v>
      </c>
      <c r="R802" s="159" t="s">
        <v>4068</v>
      </c>
      <c r="S802" s="70"/>
      <c r="T802" s="85" t="s">
        <v>3705</v>
      </c>
      <c r="U802" s="85" t="s">
        <v>1684</v>
      </c>
      <c r="V802" s="97" t="s">
        <v>2919</v>
      </c>
      <c r="W802" s="97" t="s">
        <v>2918</v>
      </c>
      <c r="X802" s="85" t="s">
        <v>1861</v>
      </c>
      <c r="Y802" s="85" t="s">
        <v>3029</v>
      </c>
      <c r="Z802" s="85" t="s">
        <v>1869</v>
      </c>
      <c r="AA802" s="85" t="s">
        <v>19</v>
      </c>
      <c r="AB802" s="85" t="s">
        <v>14</v>
      </c>
      <c r="AC802" s="85">
        <v>200</v>
      </c>
      <c r="AK802" s="115"/>
      <c r="AL802" s="115"/>
      <c r="AM802" s="115"/>
      <c r="AN802" s="115"/>
      <c r="AO802" s="85" t="s">
        <v>200</v>
      </c>
    </row>
    <row r="803" spans="1:41">
      <c r="A803" s="85">
        <v>802</v>
      </c>
      <c r="C803" s="85" t="s">
        <v>1848</v>
      </c>
      <c r="D803" s="85" t="s">
        <v>3047</v>
      </c>
      <c r="E803" s="85" t="s">
        <v>3032</v>
      </c>
      <c r="F803" s="85" t="s">
        <v>3038</v>
      </c>
      <c r="G803" s="85" t="s">
        <v>2</v>
      </c>
      <c r="H803" s="85" t="s">
        <v>5390</v>
      </c>
      <c r="I803" s="85">
        <v>2017</v>
      </c>
      <c r="L803" s="85" t="s">
        <v>5</v>
      </c>
      <c r="N803" s="85" t="s">
        <v>3705</v>
      </c>
      <c r="O803" s="92" t="s">
        <v>3830</v>
      </c>
      <c r="P803" s="92" t="s">
        <v>3837</v>
      </c>
      <c r="R803" s="159" t="s">
        <v>4068</v>
      </c>
      <c r="S803" s="70"/>
      <c r="T803" s="85" t="s">
        <v>3705</v>
      </c>
      <c r="U803" s="85" t="s">
        <v>1684</v>
      </c>
      <c r="V803" s="97" t="s">
        <v>2919</v>
      </c>
      <c r="W803" s="97" t="s">
        <v>2918</v>
      </c>
      <c r="X803" s="85" t="s">
        <v>1861</v>
      </c>
      <c r="Y803" s="85" t="s">
        <v>1868</v>
      </c>
      <c r="Z803" s="85" t="s">
        <v>1869</v>
      </c>
      <c r="AA803" s="85" t="s">
        <v>19</v>
      </c>
      <c r="AB803" s="85" t="s">
        <v>17</v>
      </c>
      <c r="AC803" s="85">
        <v>200</v>
      </c>
      <c r="AD803" s="145" t="s">
        <v>1679</v>
      </c>
      <c r="AH803" s="145">
        <v>1</v>
      </c>
      <c r="AI803" s="145" t="s">
        <v>1681</v>
      </c>
      <c r="AK803" s="115"/>
      <c r="AL803" s="115"/>
      <c r="AM803" s="115"/>
      <c r="AN803" s="115"/>
      <c r="AO803" s="85" t="s">
        <v>200</v>
      </c>
    </row>
    <row r="804" spans="1:41">
      <c r="A804" s="85">
        <v>803</v>
      </c>
      <c r="C804" s="85" t="s">
        <v>1848</v>
      </c>
      <c r="D804" s="85" t="s">
        <v>3048</v>
      </c>
      <c r="E804" s="85" t="s">
        <v>3032</v>
      </c>
      <c r="F804" s="85" t="s">
        <v>3039</v>
      </c>
      <c r="G804" s="85" t="s">
        <v>2</v>
      </c>
      <c r="H804" s="85" t="s">
        <v>5390</v>
      </c>
      <c r="I804" s="85">
        <v>2017</v>
      </c>
      <c r="L804" s="85" t="s">
        <v>5</v>
      </c>
      <c r="N804" s="85" t="s">
        <v>3705</v>
      </c>
      <c r="O804" s="92" t="s">
        <v>3830</v>
      </c>
      <c r="P804" s="92" t="s">
        <v>3837</v>
      </c>
      <c r="R804" s="159" t="s">
        <v>4068</v>
      </c>
      <c r="S804" s="70"/>
      <c r="T804" s="85" t="s">
        <v>3705</v>
      </c>
      <c r="U804" s="85" t="s">
        <v>1684</v>
      </c>
      <c r="V804" s="97" t="s">
        <v>2919</v>
      </c>
      <c r="W804" s="97" t="s">
        <v>2918</v>
      </c>
      <c r="X804" s="85" t="s">
        <v>1861</v>
      </c>
      <c r="Y804" s="85" t="s">
        <v>3029</v>
      </c>
      <c r="Z804" s="85" t="s">
        <v>1869</v>
      </c>
      <c r="AA804" s="85" t="s">
        <v>19</v>
      </c>
      <c r="AB804" s="85" t="s">
        <v>14</v>
      </c>
      <c r="AC804" s="85">
        <v>200</v>
      </c>
      <c r="AK804" s="115"/>
      <c r="AL804" s="115"/>
      <c r="AM804" s="115"/>
      <c r="AN804" s="115"/>
      <c r="AO804" s="85" t="s">
        <v>200</v>
      </c>
    </row>
    <row r="805" spans="1:41">
      <c r="A805" s="85">
        <v>804</v>
      </c>
      <c r="C805" s="85" t="s">
        <v>1848</v>
      </c>
      <c r="D805" s="85" t="s">
        <v>3048</v>
      </c>
      <c r="E805" s="85" t="s">
        <v>3032</v>
      </c>
      <c r="F805" s="85" t="s">
        <v>3040</v>
      </c>
      <c r="G805" s="85" t="s">
        <v>2</v>
      </c>
      <c r="H805" s="85" t="s">
        <v>5390</v>
      </c>
      <c r="I805" s="85">
        <v>2017</v>
      </c>
      <c r="L805" s="85" t="s">
        <v>5</v>
      </c>
      <c r="N805" s="85" t="s">
        <v>3705</v>
      </c>
      <c r="O805" s="92" t="s">
        <v>3830</v>
      </c>
      <c r="P805" s="92" t="s">
        <v>3837</v>
      </c>
      <c r="R805" s="159" t="s">
        <v>4068</v>
      </c>
      <c r="S805" s="70"/>
      <c r="T805" s="85" t="s">
        <v>3705</v>
      </c>
      <c r="U805" s="85" t="s">
        <v>1684</v>
      </c>
      <c r="V805" s="97" t="s">
        <v>2919</v>
      </c>
      <c r="W805" s="97" t="s">
        <v>2918</v>
      </c>
      <c r="X805" s="85" t="s">
        <v>1861</v>
      </c>
      <c r="Y805" s="85" t="s">
        <v>3029</v>
      </c>
      <c r="Z805" s="85" t="s">
        <v>1869</v>
      </c>
      <c r="AA805" s="85" t="s">
        <v>19</v>
      </c>
      <c r="AB805" s="85" t="s">
        <v>14</v>
      </c>
      <c r="AC805" s="85">
        <v>200</v>
      </c>
      <c r="AK805" s="115"/>
      <c r="AL805" s="115"/>
      <c r="AM805" s="115"/>
      <c r="AN805" s="115"/>
      <c r="AO805" s="85" t="s">
        <v>200</v>
      </c>
    </row>
    <row r="806" spans="1:41">
      <c r="A806" s="85">
        <v>805</v>
      </c>
      <c r="C806" s="85" t="s">
        <v>1848</v>
      </c>
      <c r="D806" s="85" t="s">
        <v>3048</v>
      </c>
      <c r="E806" s="85" t="s">
        <v>3032</v>
      </c>
      <c r="F806" s="85" t="s">
        <v>3041</v>
      </c>
      <c r="G806" s="85" t="s">
        <v>2</v>
      </c>
      <c r="H806" s="85" t="s">
        <v>5390</v>
      </c>
      <c r="I806" s="85">
        <v>2017</v>
      </c>
      <c r="L806" s="85" t="s">
        <v>5</v>
      </c>
      <c r="N806" s="85" t="s">
        <v>3705</v>
      </c>
      <c r="O806" s="92" t="s">
        <v>3830</v>
      </c>
      <c r="P806" s="92" t="s">
        <v>3837</v>
      </c>
      <c r="R806" s="159" t="s">
        <v>4068</v>
      </c>
      <c r="S806" s="70"/>
      <c r="T806" s="85" t="s">
        <v>3705</v>
      </c>
      <c r="U806" s="85" t="s">
        <v>1684</v>
      </c>
      <c r="V806" s="97" t="s">
        <v>2919</v>
      </c>
      <c r="W806" s="97" t="s">
        <v>2918</v>
      </c>
      <c r="X806" s="85" t="s">
        <v>1861</v>
      </c>
      <c r="Y806" s="85" t="s">
        <v>3029</v>
      </c>
      <c r="Z806" s="85" t="s">
        <v>1869</v>
      </c>
      <c r="AA806" s="85" t="s">
        <v>19</v>
      </c>
      <c r="AB806" s="85" t="s">
        <v>14</v>
      </c>
      <c r="AC806" s="85">
        <v>200</v>
      </c>
      <c r="AK806" s="115"/>
      <c r="AL806" s="115"/>
      <c r="AM806" s="115"/>
      <c r="AN806" s="115"/>
      <c r="AO806" s="85" t="s">
        <v>200</v>
      </c>
    </row>
    <row r="807" spans="1:41">
      <c r="A807" s="85">
        <v>806</v>
      </c>
      <c r="C807" s="85" t="s">
        <v>1848</v>
      </c>
      <c r="D807" s="85" t="s">
        <v>3049</v>
      </c>
      <c r="E807" s="85" t="s">
        <v>3033</v>
      </c>
      <c r="F807" s="85" t="s">
        <v>3042</v>
      </c>
      <c r="G807" s="85" t="s">
        <v>2</v>
      </c>
      <c r="H807" s="85" t="s">
        <v>5390</v>
      </c>
      <c r="I807" s="85">
        <v>2017</v>
      </c>
      <c r="L807" s="85" t="s">
        <v>5</v>
      </c>
      <c r="N807" s="85" t="s">
        <v>3705</v>
      </c>
      <c r="O807" s="92" t="s">
        <v>3830</v>
      </c>
      <c r="P807" s="92" t="s">
        <v>3837</v>
      </c>
      <c r="R807" s="159" t="s">
        <v>4068</v>
      </c>
      <c r="S807" s="70"/>
      <c r="T807" s="85" t="s">
        <v>3705</v>
      </c>
      <c r="U807" s="85" t="s">
        <v>1684</v>
      </c>
      <c r="V807" s="97" t="s">
        <v>2919</v>
      </c>
      <c r="W807" s="97" t="s">
        <v>2918</v>
      </c>
      <c r="X807" s="85" t="s">
        <v>1861</v>
      </c>
      <c r="Y807" s="85" t="s">
        <v>1868</v>
      </c>
      <c r="Z807" s="85" t="s">
        <v>1869</v>
      </c>
      <c r="AA807" s="85" t="s">
        <v>19</v>
      </c>
      <c r="AB807" s="85" t="s">
        <v>17</v>
      </c>
      <c r="AC807" s="85">
        <v>200</v>
      </c>
      <c r="AD807" s="145" t="s">
        <v>1679</v>
      </c>
      <c r="AF807" s="145">
        <v>1</v>
      </c>
      <c r="AH807" s="145">
        <v>1</v>
      </c>
      <c r="AI807" s="145" t="s">
        <v>1681</v>
      </c>
      <c r="AK807" s="115"/>
      <c r="AL807" s="115"/>
      <c r="AM807" s="115"/>
      <c r="AN807" s="115"/>
      <c r="AO807" s="85" t="s">
        <v>200</v>
      </c>
    </row>
    <row r="808" spans="1:41">
      <c r="A808" s="85">
        <v>807</v>
      </c>
      <c r="C808" s="85" t="s">
        <v>1848</v>
      </c>
      <c r="D808" s="85" t="s">
        <v>3050</v>
      </c>
      <c r="E808" s="85" t="s">
        <v>3033</v>
      </c>
      <c r="F808" s="85" t="s">
        <v>3043</v>
      </c>
      <c r="G808" s="85" t="s">
        <v>2</v>
      </c>
      <c r="H808" s="85" t="s">
        <v>5390</v>
      </c>
      <c r="I808" s="85">
        <v>2017</v>
      </c>
      <c r="L808" s="85" t="s">
        <v>5</v>
      </c>
      <c r="N808" s="85" t="s">
        <v>3705</v>
      </c>
      <c r="O808" s="92" t="s">
        <v>3830</v>
      </c>
      <c r="P808" s="92" t="s">
        <v>3837</v>
      </c>
      <c r="R808" s="159" t="s">
        <v>4068</v>
      </c>
      <c r="S808" s="70"/>
      <c r="T808" s="85" t="s">
        <v>3705</v>
      </c>
      <c r="U808" s="85" t="s">
        <v>1684</v>
      </c>
      <c r="V808" s="97" t="s">
        <v>2919</v>
      </c>
      <c r="W808" s="97" t="s">
        <v>2918</v>
      </c>
      <c r="X808" s="85" t="s">
        <v>1861</v>
      </c>
      <c r="Y808" s="85" t="s">
        <v>3029</v>
      </c>
      <c r="Z808" s="85" t="s">
        <v>1869</v>
      </c>
      <c r="AA808" s="85" t="s">
        <v>19</v>
      </c>
      <c r="AB808" s="85" t="s">
        <v>14</v>
      </c>
      <c r="AC808" s="85">
        <v>200</v>
      </c>
      <c r="AK808" s="115"/>
      <c r="AL808" s="115"/>
      <c r="AM808" s="115"/>
      <c r="AN808" s="115"/>
      <c r="AO808" s="85" t="s">
        <v>200</v>
      </c>
    </row>
    <row r="809" spans="1:41">
      <c r="A809" s="85">
        <v>808</v>
      </c>
      <c r="C809" s="85" t="s">
        <v>1848</v>
      </c>
      <c r="D809" s="85" t="s">
        <v>3050</v>
      </c>
      <c r="E809" s="85" t="s">
        <v>3033</v>
      </c>
      <c r="F809" s="85" t="s">
        <v>3044</v>
      </c>
      <c r="G809" s="85" t="s">
        <v>2</v>
      </c>
      <c r="H809" s="85" t="s">
        <v>5390</v>
      </c>
      <c r="I809" s="85">
        <v>2017</v>
      </c>
      <c r="L809" s="85" t="s">
        <v>5</v>
      </c>
      <c r="N809" s="85" t="s">
        <v>3705</v>
      </c>
      <c r="O809" s="92" t="s">
        <v>3830</v>
      </c>
      <c r="P809" s="92" t="s">
        <v>3837</v>
      </c>
      <c r="R809" s="159" t="s">
        <v>4068</v>
      </c>
      <c r="S809" s="70"/>
      <c r="T809" s="85" t="s">
        <v>3705</v>
      </c>
      <c r="U809" s="85" t="s">
        <v>1684</v>
      </c>
      <c r="V809" s="97" t="s">
        <v>2919</v>
      </c>
      <c r="W809" s="97" t="s">
        <v>2918</v>
      </c>
      <c r="X809" s="85" t="s">
        <v>1861</v>
      </c>
      <c r="Y809" s="85" t="s">
        <v>3029</v>
      </c>
      <c r="Z809" s="85" t="s">
        <v>1869</v>
      </c>
      <c r="AA809" s="85" t="s">
        <v>19</v>
      </c>
      <c r="AB809" s="85" t="s">
        <v>14</v>
      </c>
      <c r="AC809" s="85">
        <v>200</v>
      </c>
      <c r="AK809" s="115"/>
      <c r="AL809" s="115"/>
      <c r="AM809" s="115"/>
      <c r="AN809" s="115"/>
      <c r="AO809" s="85" t="s">
        <v>200</v>
      </c>
    </row>
    <row r="810" spans="1:41">
      <c r="A810" s="85">
        <v>809</v>
      </c>
      <c r="B810" s="85"/>
      <c r="C810" s="85" t="s">
        <v>1848</v>
      </c>
      <c r="D810" s="92" t="s">
        <v>3574</v>
      </c>
      <c r="G810" s="85" t="s">
        <v>1677</v>
      </c>
      <c r="H810" s="85" t="s">
        <v>169</v>
      </c>
      <c r="I810" s="85">
        <v>2017</v>
      </c>
      <c r="L810" s="85" t="s">
        <v>1854</v>
      </c>
      <c r="N810" s="87" t="s">
        <v>3706</v>
      </c>
      <c r="O810" s="92" t="s">
        <v>3830</v>
      </c>
      <c r="P810" s="92" t="s">
        <v>3838</v>
      </c>
      <c r="Q810" s="87"/>
      <c r="R810" s="159" t="s">
        <v>4069</v>
      </c>
      <c r="S810" s="70"/>
      <c r="T810" s="87" t="s">
        <v>3781</v>
      </c>
      <c r="U810" s="86" t="s">
        <v>1684</v>
      </c>
      <c r="V810" s="97" t="s">
        <v>3577</v>
      </c>
      <c r="W810" s="97" t="s">
        <v>3576</v>
      </c>
      <c r="X810" s="85"/>
      <c r="Y810" s="85" t="s">
        <v>3533</v>
      </c>
      <c r="Z810" s="85" t="s">
        <v>202</v>
      </c>
      <c r="AA810" s="85" t="s">
        <v>16</v>
      </c>
      <c r="AB810" s="85" t="s">
        <v>171</v>
      </c>
      <c r="AC810" s="85">
        <v>200</v>
      </c>
      <c r="AG810" s="145">
        <v>70</v>
      </c>
      <c r="AH810" s="145">
        <v>1</v>
      </c>
      <c r="AI810" s="145" t="s">
        <v>1681</v>
      </c>
      <c r="AK810" s="158">
        <f t="shared" ref="AK810:AK811" si="41">SUM(AL810:AN810)</f>
        <v>28690000</v>
      </c>
      <c r="AL810" s="58"/>
      <c r="AM810" s="58"/>
      <c r="AN810" s="58">
        <v>28690000</v>
      </c>
      <c r="AO810" s="85" t="s">
        <v>3542</v>
      </c>
    </row>
    <row r="811" spans="1:41">
      <c r="A811" s="85">
        <v>810</v>
      </c>
      <c r="B811" s="85"/>
      <c r="C811" s="85" t="s">
        <v>1848</v>
      </c>
      <c r="D811" s="92" t="s">
        <v>3575</v>
      </c>
      <c r="G811" s="85" t="s">
        <v>1677</v>
      </c>
      <c r="H811" s="85" t="s">
        <v>169</v>
      </c>
      <c r="I811" s="85">
        <v>2017</v>
      </c>
      <c r="L811" s="85" t="s">
        <v>1854</v>
      </c>
      <c r="N811" s="87" t="s">
        <v>3707</v>
      </c>
      <c r="O811" s="92" t="s">
        <v>3830</v>
      </c>
      <c r="P811" s="92" t="s">
        <v>3837</v>
      </c>
      <c r="Q811" s="87"/>
      <c r="R811" s="159" t="s">
        <v>4070</v>
      </c>
      <c r="S811" s="70"/>
      <c r="T811" s="87" t="s">
        <v>3782</v>
      </c>
      <c r="U811" s="86" t="s">
        <v>1684</v>
      </c>
      <c r="V811" s="97" t="s">
        <v>3579</v>
      </c>
      <c r="W811" s="97" t="s">
        <v>3578</v>
      </c>
      <c r="X811" s="85"/>
      <c r="Y811" s="85" t="s">
        <v>3533</v>
      </c>
      <c r="Z811" s="85" t="s">
        <v>202</v>
      </c>
      <c r="AA811" s="85" t="s">
        <v>16</v>
      </c>
      <c r="AB811" s="85" t="s">
        <v>171</v>
      </c>
      <c r="AC811" s="85">
        <v>200</v>
      </c>
      <c r="AG811" s="145">
        <v>70</v>
      </c>
      <c r="AH811" s="145">
        <v>1</v>
      </c>
      <c r="AI811" s="145" t="s">
        <v>1681</v>
      </c>
      <c r="AK811" s="158">
        <f t="shared" si="41"/>
        <v>0</v>
      </c>
      <c r="AL811" s="58"/>
      <c r="AM811" s="58"/>
      <c r="AN811" s="58"/>
      <c r="AO811" s="85" t="s">
        <v>3542</v>
      </c>
    </row>
    <row r="812" spans="1:41">
      <c r="A812" s="85">
        <v>811</v>
      </c>
      <c r="C812" s="85" t="s">
        <v>1848</v>
      </c>
      <c r="D812" s="85" t="s">
        <v>3109</v>
      </c>
      <c r="E812" s="85" t="s">
        <v>3108</v>
      </c>
      <c r="F812" s="85" t="s">
        <v>3383</v>
      </c>
      <c r="G812" s="85" t="s">
        <v>2</v>
      </c>
      <c r="H812" s="85" t="s">
        <v>794</v>
      </c>
      <c r="I812" s="85">
        <v>2018</v>
      </c>
      <c r="L812" s="85" t="s">
        <v>4</v>
      </c>
      <c r="N812" s="85" t="s">
        <v>3708</v>
      </c>
      <c r="O812" s="92" t="s">
        <v>3835</v>
      </c>
      <c r="P812" s="92" t="s">
        <v>3844</v>
      </c>
      <c r="R812" s="159" t="s">
        <v>4137</v>
      </c>
      <c r="S812" s="70" t="s">
        <v>4156</v>
      </c>
      <c r="T812" s="85" t="s">
        <v>3708</v>
      </c>
      <c r="U812" s="85" t="s">
        <v>1692</v>
      </c>
      <c r="V812" s="97" t="s">
        <v>3111</v>
      </c>
      <c r="W812" s="97" t="s">
        <v>3110</v>
      </c>
      <c r="X812" s="85" t="s">
        <v>1782</v>
      </c>
      <c r="Y812" s="85" t="s">
        <v>3112</v>
      </c>
      <c r="Z812" s="85" t="s">
        <v>1869</v>
      </c>
      <c r="AA812" s="85" t="s">
        <v>19</v>
      </c>
      <c r="AB812" s="85" t="s">
        <v>17</v>
      </c>
      <c r="AC812" s="85">
        <v>200</v>
      </c>
      <c r="AF812" s="145">
        <v>1</v>
      </c>
      <c r="AH812" s="145">
        <v>1</v>
      </c>
      <c r="AI812" s="145" t="s">
        <v>1683</v>
      </c>
      <c r="AO812" s="85" t="s">
        <v>200</v>
      </c>
    </row>
    <row r="813" spans="1:41">
      <c r="A813" s="85">
        <v>812</v>
      </c>
      <c r="C813" s="85" t="s">
        <v>1848</v>
      </c>
      <c r="D813" s="85" t="s">
        <v>3113</v>
      </c>
      <c r="E813" s="85" t="s">
        <v>3108</v>
      </c>
      <c r="F813" s="85" t="s">
        <v>3384</v>
      </c>
      <c r="G813" s="85" t="s">
        <v>2</v>
      </c>
      <c r="H813" s="85" t="s">
        <v>794</v>
      </c>
      <c r="I813" s="85">
        <v>2018</v>
      </c>
      <c r="L813" s="85" t="s">
        <v>4</v>
      </c>
      <c r="N813" s="85" t="s">
        <v>3708</v>
      </c>
      <c r="O813" s="92" t="s">
        <v>3835</v>
      </c>
      <c r="P813" s="92" t="s">
        <v>3844</v>
      </c>
      <c r="R813" s="159" t="s">
        <v>4137</v>
      </c>
      <c r="S813" s="70" t="s">
        <v>4156</v>
      </c>
      <c r="T813" s="85" t="s">
        <v>3708</v>
      </c>
      <c r="U813" s="85" t="s">
        <v>1692</v>
      </c>
      <c r="V813" s="97" t="s">
        <v>3111</v>
      </c>
      <c r="W813" s="97" t="s">
        <v>3110</v>
      </c>
      <c r="X813" s="85" t="s">
        <v>1782</v>
      </c>
      <c r="Y813" s="85" t="s">
        <v>3115</v>
      </c>
      <c r="Z813" s="85" t="s">
        <v>1869</v>
      </c>
      <c r="AA813" s="85" t="s">
        <v>19</v>
      </c>
      <c r="AB813" s="85" t="s">
        <v>14</v>
      </c>
      <c r="AC813" s="85">
        <v>200</v>
      </c>
      <c r="AO813" s="85" t="s">
        <v>200</v>
      </c>
    </row>
    <row r="814" spans="1:41">
      <c r="A814" s="85">
        <v>813</v>
      </c>
      <c r="C814" s="85" t="s">
        <v>1848</v>
      </c>
      <c r="D814" s="85" t="s">
        <v>3114</v>
      </c>
      <c r="E814" s="85" t="s">
        <v>3108</v>
      </c>
      <c r="F814" s="85" t="s">
        <v>3385</v>
      </c>
      <c r="G814" s="85" t="s">
        <v>2</v>
      </c>
      <c r="H814" s="85" t="s">
        <v>794</v>
      </c>
      <c r="I814" s="85">
        <v>2018</v>
      </c>
      <c r="L814" s="85" t="s">
        <v>4</v>
      </c>
      <c r="N814" s="85" t="s">
        <v>3708</v>
      </c>
      <c r="O814" s="92" t="s">
        <v>3835</v>
      </c>
      <c r="P814" s="92" t="s">
        <v>3844</v>
      </c>
      <c r="R814" s="159" t="s">
        <v>4137</v>
      </c>
      <c r="S814" s="70" t="s">
        <v>4156</v>
      </c>
      <c r="T814" s="85" t="s">
        <v>3708</v>
      </c>
      <c r="U814" s="85" t="s">
        <v>1692</v>
      </c>
      <c r="V814" s="97" t="s">
        <v>3111</v>
      </c>
      <c r="W814" s="97" t="s">
        <v>3110</v>
      </c>
      <c r="X814" s="85" t="s">
        <v>1782</v>
      </c>
      <c r="Y814" s="85" t="s">
        <v>3115</v>
      </c>
      <c r="Z814" s="85" t="s">
        <v>1869</v>
      </c>
      <c r="AA814" s="85" t="s">
        <v>19</v>
      </c>
      <c r="AB814" s="85" t="s">
        <v>14</v>
      </c>
      <c r="AC814" s="85">
        <v>200</v>
      </c>
      <c r="AH814" s="145">
        <v>1</v>
      </c>
      <c r="AI814" s="145" t="s">
        <v>1683</v>
      </c>
      <c r="AO814" s="85" t="s">
        <v>200</v>
      </c>
    </row>
    <row r="815" spans="1:41">
      <c r="A815" s="85">
        <v>814</v>
      </c>
      <c r="C815" s="85" t="s">
        <v>1848</v>
      </c>
      <c r="D815" s="85" t="s">
        <v>3517</v>
      </c>
      <c r="E815" s="85" t="s">
        <v>3388</v>
      </c>
      <c r="F815" s="85" t="s">
        <v>3247</v>
      </c>
      <c r="G815" s="85" t="s">
        <v>2</v>
      </c>
      <c r="H815" s="85" t="s">
        <v>169</v>
      </c>
      <c r="I815" s="85">
        <v>2018</v>
      </c>
      <c r="L815" s="85" t="s">
        <v>1909</v>
      </c>
      <c r="N815" s="85" t="s">
        <v>3709</v>
      </c>
      <c r="O815" s="92" t="s">
        <v>3835</v>
      </c>
      <c r="P815" s="92" t="s">
        <v>3859</v>
      </c>
      <c r="R815" s="159" t="s">
        <v>4071</v>
      </c>
      <c r="S815" s="70"/>
      <c r="T815" s="85" t="s">
        <v>3783</v>
      </c>
      <c r="U815" s="85" t="s">
        <v>3452</v>
      </c>
      <c r="V815" s="97" t="s">
        <v>3551</v>
      </c>
      <c r="W815" s="97" t="s">
        <v>3550</v>
      </c>
      <c r="X815" s="96" t="s">
        <v>3465</v>
      </c>
      <c r="Y815" s="85" t="s">
        <v>3545</v>
      </c>
      <c r="Z815" s="85" t="s">
        <v>4337</v>
      </c>
      <c r="AA815" s="85" t="s">
        <v>19</v>
      </c>
      <c r="AB815" s="85" t="s">
        <v>14</v>
      </c>
      <c r="AC815" s="85">
        <v>200</v>
      </c>
      <c r="AO815" s="85" t="s">
        <v>200</v>
      </c>
    </row>
    <row r="816" spans="1:41">
      <c r="A816" s="85">
        <v>815</v>
      </c>
      <c r="C816" s="85" t="s">
        <v>1848</v>
      </c>
      <c r="D816" s="85" t="s">
        <v>3154</v>
      </c>
      <c r="E816" s="85" t="s">
        <v>3390</v>
      </c>
      <c r="F816" s="85" t="s">
        <v>3249</v>
      </c>
      <c r="G816" s="85" t="s">
        <v>2</v>
      </c>
      <c r="H816" s="85" t="s">
        <v>169</v>
      </c>
      <c r="I816" s="85">
        <v>2018</v>
      </c>
      <c r="L816" s="85" t="s">
        <v>3366</v>
      </c>
      <c r="N816" s="85" t="s">
        <v>3710</v>
      </c>
      <c r="O816" s="92" t="s">
        <v>3830</v>
      </c>
      <c r="P816" s="92" t="s">
        <v>3864</v>
      </c>
      <c r="R816" s="159" t="s">
        <v>4072</v>
      </c>
      <c r="S816" s="70"/>
      <c r="T816" s="85" t="s">
        <v>3784</v>
      </c>
      <c r="U816" s="85" t="s">
        <v>3453</v>
      </c>
      <c r="V816" s="97" t="s">
        <v>3553</v>
      </c>
      <c r="W816" s="97" t="s">
        <v>3552</v>
      </c>
      <c r="X816" s="96" t="s">
        <v>3460</v>
      </c>
      <c r="Y816" s="85" t="s">
        <v>3369</v>
      </c>
      <c r="Z816" s="85" t="s">
        <v>219</v>
      </c>
      <c r="AA816" s="85" t="s">
        <v>19</v>
      </c>
      <c r="AB816" s="85" t="s">
        <v>14</v>
      </c>
      <c r="AC816" s="85">
        <v>200</v>
      </c>
      <c r="AD816" s="145" t="s">
        <v>1679</v>
      </c>
      <c r="AF816" s="145">
        <v>1</v>
      </c>
      <c r="AH816" s="145">
        <v>1</v>
      </c>
      <c r="AI816" s="145" t="s">
        <v>1847</v>
      </c>
      <c r="AK816" s="144"/>
      <c r="AL816" s="144"/>
      <c r="AM816" s="144"/>
      <c r="AN816" s="144"/>
      <c r="AO816" s="85" t="s">
        <v>200</v>
      </c>
    </row>
    <row r="817" spans="1:41">
      <c r="A817" s="85">
        <v>816</v>
      </c>
      <c r="C817" s="85" t="s">
        <v>1848</v>
      </c>
      <c r="D817" s="85" t="s">
        <v>3155</v>
      </c>
      <c r="E817" s="85" t="s">
        <v>3390</v>
      </c>
      <c r="F817" s="85" t="s">
        <v>3250</v>
      </c>
      <c r="G817" s="85" t="s">
        <v>2</v>
      </c>
      <c r="H817" s="85" t="s">
        <v>169</v>
      </c>
      <c r="I817" s="85">
        <v>2018</v>
      </c>
      <c r="L817" s="85" t="s">
        <v>3366</v>
      </c>
      <c r="N817" s="85" t="s">
        <v>3710</v>
      </c>
      <c r="O817" s="92" t="s">
        <v>3830</v>
      </c>
      <c r="P817" s="92" t="s">
        <v>3864</v>
      </c>
      <c r="R817" s="159" t="s">
        <v>4072</v>
      </c>
      <c r="S817" s="70"/>
      <c r="T817" s="85" t="s">
        <v>3784</v>
      </c>
      <c r="U817" s="85" t="s">
        <v>3453</v>
      </c>
      <c r="V817" s="97" t="s">
        <v>3553</v>
      </c>
      <c r="W817" s="97" t="s">
        <v>3552</v>
      </c>
      <c r="X817" s="96" t="s">
        <v>3460</v>
      </c>
      <c r="Y817" s="85" t="s">
        <v>3370</v>
      </c>
      <c r="Z817" s="85" t="s">
        <v>219</v>
      </c>
      <c r="AA817" s="85" t="s">
        <v>19</v>
      </c>
      <c r="AB817" s="85" t="s">
        <v>14</v>
      </c>
      <c r="AC817" s="85">
        <v>200</v>
      </c>
      <c r="AK817" s="144"/>
      <c r="AL817" s="144"/>
      <c r="AM817" s="144"/>
      <c r="AN817" s="144"/>
      <c r="AO817" s="85" t="s">
        <v>200</v>
      </c>
    </row>
    <row r="818" spans="1:41">
      <c r="A818" s="85">
        <v>817</v>
      </c>
      <c r="C818" s="85" t="s">
        <v>1848</v>
      </c>
      <c r="D818" s="85" t="s">
        <v>3156</v>
      </c>
      <c r="E818" s="85" t="s">
        <v>3390</v>
      </c>
      <c r="F818" s="85" t="s">
        <v>3251</v>
      </c>
      <c r="G818" s="85" t="s">
        <v>2</v>
      </c>
      <c r="H818" s="85" t="s">
        <v>169</v>
      </c>
      <c r="I818" s="85">
        <v>2018</v>
      </c>
      <c r="L818" s="85" t="s">
        <v>3366</v>
      </c>
      <c r="N818" s="85" t="s">
        <v>3710</v>
      </c>
      <c r="O818" s="92" t="s">
        <v>3830</v>
      </c>
      <c r="P818" s="92" t="s">
        <v>3864</v>
      </c>
      <c r="R818" s="159" t="s">
        <v>4072</v>
      </c>
      <c r="S818" s="70"/>
      <c r="T818" s="85" t="s">
        <v>3784</v>
      </c>
      <c r="U818" s="85" t="s">
        <v>3453</v>
      </c>
      <c r="V818" s="97" t="s">
        <v>3553</v>
      </c>
      <c r="W818" s="97" t="s">
        <v>3552</v>
      </c>
      <c r="X818" s="96" t="s">
        <v>3460</v>
      </c>
      <c r="Y818" s="85" t="s">
        <v>3370</v>
      </c>
      <c r="Z818" s="85" t="s">
        <v>219</v>
      </c>
      <c r="AA818" s="85" t="s">
        <v>19</v>
      </c>
      <c r="AB818" s="85" t="s">
        <v>14</v>
      </c>
      <c r="AC818" s="85">
        <v>200</v>
      </c>
      <c r="AK818" s="144"/>
      <c r="AL818" s="144"/>
      <c r="AM818" s="144"/>
      <c r="AN818" s="144"/>
      <c r="AO818" s="85" t="s">
        <v>200</v>
      </c>
    </row>
    <row r="819" spans="1:41">
      <c r="A819" s="85">
        <v>818</v>
      </c>
      <c r="C819" s="85" t="s">
        <v>1848</v>
      </c>
      <c r="D819" s="85" t="s">
        <v>3518</v>
      </c>
      <c r="E819" s="85" t="s">
        <v>3390</v>
      </c>
      <c r="F819" s="85" t="s">
        <v>3252</v>
      </c>
      <c r="G819" s="85" t="s">
        <v>2</v>
      </c>
      <c r="H819" s="85" t="s">
        <v>169</v>
      </c>
      <c r="I819" s="85">
        <v>2018</v>
      </c>
      <c r="L819" s="85" t="s">
        <v>3367</v>
      </c>
      <c r="N819" s="85" t="s">
        <v>3711</v>
      </c>
      <c r="O819" s="92" t="s">
        <v>3830</v>
      </c>
      <c r="P819" s="92" t="s">
        <v>3864</v>
      </c>
      <c r="R819" s="159" t="s">
        <v>4073</v>
      </c>
      <c r="S819" s="70"/>
      <c r="T819" s="85" t="s">
        <v>3711</v>
      </c>
      <c r="U819" s="85" t="s">
        <v>3453</v>
      </c>
      <c r="V819" s="97" t="s">
        <v>3555</v>
      </c>
      <c r="W819" s="97" t="s">
        <v>3554</v>
      </c>
      <c r="X819" s="96" t="s">
        <v>3460</v>
      </c>
      <c r="Y819" s="85" t="s">
        <v>3545</v>
      </c>
      <c r="Z819" s="168" t="s">
        <v>4337</v>
      </c>
      <c r="AA819" s="85" t="s">
        <v>19</v>
      </c>
      <c r="AB819" s="85" t="s">
        <v>14</v>
      </c>
      <c r="AC819" s="85">
        <v>200</v>
      </c>
      <c r="AG819" s="145">
        <v>813</v>
      </c>
      <c r="AH819" s="145">
        <v>1</v>
      </c>
      <c r="AI819" s="145" t="s">
        <v>1847</v>
      </c>
      <c r="AK819" s="144"/>
      <c r="AL819" s="144"/>
      <c r="AM819" s="144"/>
      <c r="AN819" s="144"/>
      <c r="AO819" s="85" t="s">
        <v>200</v>
      </c>
    </row>
    <row r="820" spans="1:41" s="64" customFormat="1">
      <c r="A820" s="64">
        <v>819</v>
      </c>
      <c r="C820" s="64" t="s">
        <v>1849</v>
      </c>
      <c r="D820" s="64" t="s">
        <v>3157</v>
      </c>
      <c r="E820" s="64" t="s">
        <v>3393</v>
      </c>
      <c r="F820" s="64" t="s">
        <v>3253</v>
      </c>
      <c r="G820" s="64" t="s">
        <v>2</v>
      </c>
      <c r="H820" s="64" t="s">
        <v>169</v>
      </c>
      <c r="I820" s="64">
        <v>2018</v>
      </c>
      <c r="L820" s="64" t="s">
        <v>3368</v>
      </c>
      <c r="M820" s="165"/>
      <c r="N820" s="64" t="s">
        <v>3712</v>
      </c>
      <c r="O820" s="101" t="s">
        <v>1689</v>
      </c>
      <c r="P820" s="101" t="s">
        <v>3849</v>
      </c>
      <c r="R820" s="163" t="s">
        <v>4074</v>
      </c>
      <c r="S820" s="101"/>
      <c r="T820" s="64" t="s">
        <v>664</v>
      </c>
      <c r="U820" s="64" t="s">
        <v>1689</v>
      </c>
      <c r="V820" s="82" t="s">
        <v>3500</v>
      </c>
      <c r="W820" s="82" t="s">
        <v>3499</v>
      </c>
      <c r="X820" s="64" t="s">
        <v>3466</v>
      </c>
      <c r="Y820" s="64" t="s">
        <v>3369</v>
      </c>
      <c r="Z820" s="64" t="s">
        <v>219</v>
      </c>
      <c r="AA820" s="64" t="s">
        <v>19</v>
      </c>
      <c r="AB820" s="64" t="s">
        <v>3374</v>
      </c>
      <c r="AC820" s="64">
        <v>200</v>
      </c>
      <c r="AD820" s="151" t="s">
        <v>3375</v>
      </c>
      <c r="AE820" s="173"/>
      <c r="AF820" s="151">
        <v>1</v>
      </c>
      <c r="AG820" s="151"/>
      <c r="AH820" s="151">
        <v>1</v>
      </c>
      <c r="AI820" s="151" t="s">
        <v>1681</v>
      </c>
      <c r="AJ820" s="173"/>
      <c r="AK820" s="104"/>
      <c r="AL820" s="104"/>
      <c r="AM820" s="104"/>
      <c r="AN820" s="104"/>
      <c r="AO820" s="64" t="s">
        <v>200</v>
      </c>
    </row>
    <row r="821" spans="1:41" s="64" customFormat="1">
      <c r="A821" s="64">
        <v>820</v>
      </c>
      <c r="C821" s="64" t="s">
        <v>1849</v>
      </c>
      <c r="D821" s="64" t="s">
        <v>3158</v>
      </c>
      <c r="E821" s="64" t="s">
        <v>3393</v>
      </c>
      <c r="F821" s="64" t="s">
        <v>3254</v>
      </c>
      <c r="G821" s="64" t="s">
        <v>2</v>
      </c>
      <c r="H821" s="64" t="s">
        <v>169</v>
      </c>
      <c r="I821" s="64">
        <v>2018</v>
      </c>
      <c r="L821" s="64" t="s">
        <v>3368</v>
      </c>
      <c r="M821" s="165"/>
      <c r="N821" s="64" t="s">
        <v>3712</v>
      </c>
      <c r="O821" s="101" t="s">
        <v>1689</v>
      </c>
      <c r="P821" s="101" t="s">
        <v>3849</v>
      </c>
      <c r="R821" s="163" t="s">
        <v>4074</v>
      </c>
      <c r="S821" s="101"/>
      <c r="T821" s="64" t="s">
        <v>664</v>
      </c>
      <c r="U821" s="64" t="s">
        <v>1689</v>
      </c>
      <c r="V821" s="82" t="s">
        <v>3500</v>
      </c>
      <c r="W821" s="82" t="s">
        <v>3499</v>
      </c>
      <c r="X821" s="64" t="s">
        <v>3466</v>
      </c>
      <c r="Y821" s="64" t="s">
        <v>1828</v>
      </c>
      <c r="Z821" s="64" t="s">
        <v>219</v>
      </c>
      <c r="AA821" s="64" t="s">
        <v>19</v>
      </c>
      <c r="AB821" s="64" t="s">
        <v>14</v>
      </c>
      <c r="AC821" s="64">
        <v>200</v>
      </c>
      <c r="AD821" s="151"/>
      <c r="AE821" s="173"/>
      <c r="AF821" s="151"/>
      <c r="AG821" s="151"/>
      <c r="AH821" s="151"/>
      <c r="AI821" s="151"/>
      <c r="AJ821" s="173"/>
      <c r="AK821" s="104"/>
      <c r="AL821" s="104"/>
      <c r="AM821" s="104"/>
      <c r="AN821" s="104"/>
      <c r="AO821" s="64" t="s">
        <v>200</v>
      </c>
    </row>
    <row r="822" spans="1:41" s="64" customFormat="1">
      <c r="A822" s="64">
        <v>821</v>
      </c>
      <c r="C822" s="64" t="s">
        <v>1849</v>
      </c>
      <c r="D822" s="64" t="s">
        <v>3159</v>
      </c>
      <c r="E822" s="64" t="s">
        <v>3393</v>
      </c>
      <c r="F822" s="64" t="s">
        <v>3255</v>
      </c>
      <c r="G822" s="64" t="s">
        <v>2</v>
      </c>
      <c r="H822" s="64" t="s">
        <v>169</v>
      </c>
      <c r="I822" s="64">
        <v>2018</v>
      </c>
      <c r="L822" s="64" t="s">
        <v>3368</v>
      </c>
      <c r="M822" s="165"/>
      <c r="N822" s="64" t="s">
        <v>3712</v>
      </c>
      <c r="O822" s="101" t="s">
        <v>1689</v>
      </c>
      <c r="P822" s="101" t="s">
        <v>3849</v>
      </c>
      <c r="R822" s="163" t="s">
        <v>4074</v>
      </c>
      <c r="S822" s="101"/>
      <c r="T822" s="64" t="s">
        <v>664</v>
      </c>
      <c r="U822" s="64" t="s">
        <v>1689</v>
      </c>
      <c r="V822" s="82" t="s">
        <v>3500</v>
      </c>
      <c r="W822" s="82" t="s">
        <v>3499</v>
      </c>
      <c r="X822" s="64" t="s">
        <v>3466</v>
      </c>
      <c r="Y822" s="64" t="s">
        <v>1828</v>
      </c>
      <c r="Z822" s="64" t="s">
        <v>219</v>
      </c>
      <c r="AA822" s="64" t="s">
        <v>19</v>
      </c>
      <c r="AB822" s="64" t="s">
        <v>14</v>
      </c>
      <c r="AC822" s="64">
        <v>200</v>
      </c>
      <c r="AD822" s="151"/>
      <c r="AE822" s="173"/>
      <c r="AF822" s="151"/>
      <c r="AG822" s="151"/>
      <c r="AH822" s="151"/>
      <c r="AI822" s="151"/>
      <c r="AJ822" s="173"/>
      <c r="AK822" s="104"/>
      <c r="AL822" s="104"/>
      <c r="AM822" s="104"/>
      <c r="AN822" s="104"/>
      <c r="AO822" s="64" t="s">
        <v>200</v>
      </c>
    </row>
    <row r="823" spans="1:41" s="64" customFormat="1">
      <c r="A823" s="64">
        <v>822</v>
      </c>
      <c r="C823" s="64" t="s">
        <v>1849</v>
      </c>
      <c r="D823" s="64" t="s">
        <v>3160</v>
      </c>
      <c r="E823" s="64" t="s">
        <v>3393</v>
      </c>
      <c r="F823" s="64" t="s">
        <v>3256</v>
      </c>
      <c r="G823" s="64" t="s">
        <v>2</v>
      </c>
      <c r="H823" s="64" t="s">
        <v>169</v>
      </c>
      <c r="I823" s="64">
        <v>2018</v>
      </c>
      <c r="L823" s="64" t="s">
        <v>3368</v>
      </c>
      <c r="M823" s="165"/>
      <c r="N823" s="64" t="s">
        <v>3712</v>
      </c>
      <c r="O823" s="101" t="s">
        <v>1689</v>
      </c>
      <c r="P823" s="101" t="s">
        <v>3849</v>
      </c>
      <c r="R823" s="163" t="s">
        <v>4074</v>
      </c>
      <c r="S823" s="101"/>
      <c r="T823" s="64" t="s">
        <v>664</v>
      </c>
      <c r="U823" s="64" t="s">
        <v>1689</v>
      </c>
      <c r="V823" s="82" t="s">
        <v>3500</v>
      </c>
      <c r="W823" s="82" t="s">
        <v>3499</v>
      </c>
      <c r="X823" s="64" t="s">
        <v>3466</v>
      </c>
      <c r="Y823" s="64" t="s">
        <v>1828</v>
      </c>
      <c r="Z823" s="64" t="s">
        <v>219</v>
      </c>
      <c r="AA823" s="64" t="s">
        <v>19</v>
      </c>
      <c r="AB823" s="64" t="s">
        <v>14</v>
      </c>
      <c r="AC823" s="64">
        <v>200</v>
      </c>
      <c r="AD823" s="151"/>
      <c r="AE823" s="173"/>
      <c r="AF823" s="151"/>
      <c r="AG823" s="151"/>
      <c r="AH823" s="151"/>
      <c r="AI823" s="151"/>
      <c r="AJ823" s="173"/>
      <c r="AK823" s="104"/>
      <c r="AL823" s="104"/>
      <c r="AM823" s="104"/>
      <c r="AN823" s="104"/>
      <c r="AO823" s="64" t="s">
        <v>200</v>
      </c>
    </row>
    <row r="824" spans="1:41">
      <c r="A824" s="85">
        <v>823</v>
      </c>
      <c r="C824" s="85" t="s">
        <v>1850</v>
      </c>
      <c r="D824" s="85" t="s">
        <v>3161</v>
      </c>
      <c r="E824" s="85" t="s">
        <v>3393</v>
      </c>
      <c r="F824" s="85" t="s">
        <v>3257</v>
      </c>
      <c r="G824" s="85" t="s">
        <v>2</v>
      </c>
      <c r="H824" s="85" t="s">
        <v>169</v>
      </c>
      <c r="I824" s="85">
        <v>2018</v>
      </c>
      <c r="L824" s="85" t="s">
        <v>3368</v>
      </c>
      <c r="N824" s="85" t="s">
        <v>3712</v>
      </c>
      <c r="O824" s="92" t="s">
        <v>1689</v>
      </c>
      <c r="P824" s="92" t="s">
        <v>3849</v>
      </c>
      <c r="R824" s="159" t="s">
        <v>4074</v>
      </c>
      <c r="S824" s="70"/>
      <c r="T824" s="85" t="s">
        <v>664</v>
      </c>
      <c r="U824" s="85" t="s">
        <v>1689</v>
      </c>
      <c r="V824" s="97" t="s">
        <v>3500</v>
      </c>
      <c r="W824" s="97" t="s">
        <v>3499</v>
      </c>
      <c r="X824" s="96" t="s">
        <v>3466</v>
      </c>
      <c r="Y824" s="85" t="s">
        <v>3371</v>
      </c>
      <c r="Z824" s="85" t="s">
        <v>3392</v>
      </c>
      <c r="AA824" s="85" t="s">
        <v>19</v>
      </c>
      <c r="AB824" s="85" t="s">
        <v>14</v>
      </c>
      <c r="AC824" s="85">
        <v>200</v>
      </c>
      <c r="AO824" s="85" t="s">
        <v>200</v>
      </c>
    </row>
    <row r="825" spans="1:41">
      <c r="A825" s="85">
        <v>824</v>
      </c>
      <c r="C825" s="85" t="s">
        <v>1850</v>
      </c>
      <c r="D825" s="85" t="s">
        <v>3519</v>
      </c>
      <c r="E825" s="85" t="s">
        <v>3393</v>
      </c>
      <c r="F825" s="85" t="s">
        <v>3258</v>
      </c>
      <c r="G825" s="85" t="s">
        <v>2</v>
      </c>
      <c r="H825" s="85" t="s">
        <v>169</v>
      </c>
      <c r="I825" s="85">
        <v>2018</v>
      </c>
      <c r="L825" s="85" t="s">
        <v>3367</v>
      </c>
      <c r="N825" s="85" t="s">
        <v>3712</v>
      </c>
      <c r="O825" s="92" t="s">
        <v>1689</v>
      </c>
      <c r="P825" s="92" t="s">
        <v>3849</v>
      </c>
      <c r="R825" s="159" t="s">
        <v>4074</v>
      </c>
      <c r="S825" s="70"/>
      <c r="T825" s="85" t="s">
        <v>664</v>
      </c>
      <c r="U825" s="85" t="s">
        <v>1689</v>
      </c>
      <c r="V825" s="97" t="s">
        <v>3500</v>
      </c>
      <c r="W825" s="97" t="s">
        <v>3499</v>
      </c>
      <c r="X825" s="96" t="s">
        <v>3466</v>
      </c>
      <c r="Y825" s="85" t="s">
        <v>3545</v>
      </c>
      <c r="Z825" s="168" t="s">
        <v>4337</v>
      </c>
      <c r="AA825" s="85" t="s">
        <v>19</v>
      </c>
      <c r="AB825" s="85" t="s">
        <v>14</v>
      </c>
      <c r="AC825" s="85">
        <v>200</v>
      </c>
      <c r="AO825" s="85" t="s">
        <v>200</v>
      </c>
    </row>
    <row r="826" spans="1:41" s="64" customFormat="1">
      <c r="A826" s="64">
        <v>825</v>
      </c>
      <c r="C826" s="64" t="s">
        <v>1849</v>
      </c>
      <c r="D826" s="64" t="s">
        <v>3162</v>
      </c>
      <c r="E826" s="64" t="s">
        <v>3394</v>
      </c>
      <c r="F826" s="64" t="s">
        <v>3259</v>
      </c>
      <c r="G826" s="64" t="s">
        <v>2</v>
      </c>
      <c r="H826" s="64" t="s">
        <v>169</v>
      </c>
      <c r="I826" s="64">
        <v>2018</v>
      </c>
      <c r="L826" s="64" t="s">
        <v>3368</v>
      </c>
      <c r="M826" s="165"/>
      <c r="N826" s="64" t="s">
        <v>3713</v>
      </c>
      <c r="O826" s="101" t="s">
        <v>3834</v>
      </c>
      <c r="P826" s="101" t="s">
        <v>3843</v>
      </c>
      <c r="R826" s="163" t="s">
        <v>4075</v>
      </c>
      <c r="S826" s="101"/>
      <c r="T826" s="64" t="s">
        <v>3785</v>
      </c>
      <c r="U826" s="64" t="s">
        <v>3454</v>
      </c>
      <c r="V826" s="82" t="s">
        <v>3502</v>
      </c>
      <c r="W826" s="82" t="s">
        <v>3501</v>
      </c>
      <c r="X826" s="64" t="s">
        <v>3466</v>
      </c>
      <c r="Y826" s="64" t="s">
        <v>3369</v>
      </c>
      <c r="Z826" s="64" t="s">
        <v>219</v>
      </c>
      <c r="AA826" s="64" t="s">
        <v>19</v>
      </c>
      <c r="AB826" s="64" t="s">
        <v>3374</v>
      </c>
      <c r="AC826" s="64">
        <v>200</v>
      </c>
      <c r="AD826" s="151" t="s">
        <v>3375</v>
      </c>
      <c r="AE826" s="173"/>
      <c r="AF826" s="151">
        <v>1</v>
      </c>
      <c r="AG826" s="151"/>
      <c r="AH826" s="151">
        <v>1</v>
      </c>
      <c r="AI826" s="151" t="s">
        <v>1847</v>
      </c>
      <c r="AJ826" s="173"/>
      <c r="AK826" s="104"/>
      <c r="AL826" s="104"/>
      <c r="AM826" s="104"/>
      <c r="AN826" s="104"/>
      <c r="AO826" s="64" t="s">
        <v>200</v>
      </c>
    </row>
    <row r="827" spans="1:41" s="64" customFormat="1">
      <c r="A827" s="64">
        <v>826</v>
      </c>
      <c r="C827" s="64" t="s">
        <v>1849</v>
      </c>
      <c r="D827" s="64" t="s">
        <v>3163</v>
      </c>
      <c r="E827" s="64" t="s">
        <v>3394</v>
      </c>
      <c r="F827" s="64" t="s">
        <v>3260</v>
      </c>
      <c r="G827" s="64" t="s">
        <v>2</v>
      </c>
      <c r="H827" s="64" t="s">
        <v>169</v>
      </c>
      <c r="I827" s="64">
        <v>2018</v>
      </c>
      <c r="L827" s="64" t="s">
        <v>3368</v>
      </c>
      <c r="M827" s="165"/>
      <c r="N827" s="64" t="s">
        <v>3713</v>
      </c>
      <c r="O827" s="101" t="s">
        <v>3834</v>
      </c>
      <c r="P827" s="101" t="s">
        <v>3843</v>
      </c>
      <c r="R827" s="163" t="s">
        <v>4075</v>
      </c>
      <c r="S827" s="101"/>
      <c r="T827" s="64" t="s">
        <v>3785</v>
      </c>
      <c r="U827" s="64" t="s">
        <v>1691</v>
      </c>
      <c r="V827" s="82" t="s">
        <v>3502</v>
      </c>
      <c r="W827" s="82" t="s">
        <v>3501</v>
      </c>
      <c r="X827" s="64" t="s">
        <v>3466</v>
      </c>
      <c r="Y827" s="64" t="s">
        <v>1828</v>
      </c>
      <c r="Z827" s="64" t="s">
        <v>219</v>
      </c>
      <c r="AA827" s="64" t="s">
        <v>19</v>
      </c>
      <c r="AB827" s="64" t="s">
        <v>14</v>
      </c>
      <c r="AC827" s="64">
        <v>200</v>
      </c>
      <c r="AD827" s="151"/>
      <c r="AE827" s="173"/>
      <c r="AF827" s="151"/>
      <c r="AG827" s="151"/>
      <c r="AH827" s="151"/>
      <c r="AI827" s="151"/>
      <c r="AJ827" s="173"/>
      <c r="AK827" s="104"/>
      <c r="AL827" s="104"/>
      <c r="AM827" s="104"/>
      <c r="AN827" s="104"/>
      <c r="AO827" s="64" t="s">
        <v>200</v>
      </c>
    </row>
    <row r="828" spans="1:41" s="64" customFormat="1">
      <c r="A828" s="64">
        <v>827</v>
      </c>
      <c r="C828" s="64" t="s">
        <v>1849</v>
      </c>
      <c r="D828" s="64" t="s">
        <v>3164</v>
      </c>
      <c r="E828" s="64" t="s">
        <v>3394</v>
      </c>
      <c r="F828" s="64" t="s">
        <v>3261</v>
      </c>
      <c r="G828" s="64" t="s">
        <v>2</v>
      </c>
      <c r="H828" s="64" t="s">
        <v>169</v>
      </c>
      <c r="I828" s="64">
        <v>2018</v>
      </c>
      <c r="L828" s="64" t="s">
        <v>3368</v>
      </c>
      <c r="M828" s="165"/>
      <c r="N828" s="64" t="s">
        <v>3713</v>
      </c>
      <c r="O828" s="101" t="s">
        <v>3834</v>
      </c>
      <c r="P828" s="101" t="s">
        <v>3843</v>
      </c>
      <c r="R828" s="163" t="s">
        <v>4075</v>
      </c>
      <c r="S828" s="101"/>
      <c r="T828" s="64" t="s">
        <v>3785</v>
      </c>
      <c r="U828" s="64" t="s">
        <v>1691</v>
      </c>
      <c r="V828" s="82" t="s">
        <v>3502</v>
      </c>
      <c r="W828" s="82" t="s">
        <v>3501</v>
      </c>
      <c r="X828" s="64" t="s">
        <v>3466</v>
      </c>
      <c r="Y828" s="64" t="s">
        <v>1828</v>
      </c>
      <c r="Z828" s="64" t="s">
        <v>219</v>
      </c>
      <c r="AA828" s="64" t="s">
        <v>19</v>
      </c>
      <c r="AB828" s="64" t="s">
        <v>14</v>
      </c>
      <c r="AC828" s="64">
        <v>200</v>
      </c>
      <c r="AD828" s="151"/>
      <c r="AE828" s="173"/>
      <c r="AF828" s="151"/>
      <c r="AG828" s="151"/>
      <c r="AH828" s="151"/>
      <c r="AI828" s="151"/>
      <c r="AJ828" s="173"/>
      <c r="AK828" s="104"/>
      <c r="AL828" s="104"/>
      <c r="AM828" s="104"/>
      <c r="AN828" s="104"/>
      <c r="AO828" s="64" t="s">
        <v>200</v>
      </c>
    </row>
    <row r="829" spans="1:41" s="64" customFormat="1">
      <c r="A829" s="64">
        <v>828</v>
      </c>
      <c r="C829" s="64" t="s">
        <v>1849</v>
      </c>
      <c r="D829" s="64" t="s">
        <v>3165</v>
      </c>
      <c r="E829" s="64" t="s">
        <v>3394</v>
      </c>
      <c r="F829" s="64" t="s">
        <v>3262</v>
      </c>
      <c r="G829" s="64" t="s">
        <v>2</v>
      </c>
      <c r="H829" s="64" t="s">
        <v>169</v>
      </c>
      <c r="I829" s="64">
        <v>2018</v>
      </c>
      <c r="L829" s="64" t="s">
        <v>3368</v>
      </c>
      <c r="M829" s="165"/>
      <c r="N829" s="64" t="s">
        <v>3713</v>
      </c>
      <c r="O829" s="101" t="s">
        <v>3834</v>
      </c>
      <c r="P829" s="101" t="s">
        <v>3843</v>
      </c>
      <c r="R829" s="163" t="s">
        <v>4075</v>
      </c>
      <c r="S829" s="101"/>
      <c r="T829" s="64" t="s">
        <v>3785</v>
      </c>
      <c r="U829" s="64" t="s">
        <v>1691</v>
      </c>
      <c r="V829" s="82" t="s">
        <v>3502</v>
      </c>
      <c r="W829" s="82" t="s">
        <v>3501</v>
      </c>
      <c r="X829" s="64" t="s">
        <v>3466</v>
      </c>
      <c r="Y829" s="64" t="s">
        <v>1828</v>
      </c>
      <c r="Z829" s="64" t="s">
        <v>219</v>
      </c>
      <c r="AA829" s="64" t="s">
        <v>19</v>
      </c>
      <c r="AB829" s="64" t="s">
        <v>14</v>
      </c>
      <c r="AC829" s="64">
        <v>200</v>
      </c>
      <c r="AD829" s="151"/>
      <c r="AE829" s="173"/>
      <c r="AF829" s="151"/>
      <c r="AG829" s="151"/>
      <c r="AH829" s="151"/>
      <c r="AI829" s="151"/>
      <c r="AJ829" s="173"/>
      <c r="AK829" s="104"/>
      <c r="AL829" s="104"/>
      <c r="AM829" s="104"/>
      <c r="AN829" s="104"/>
      <c r="AO829" s="64" t="s">
        <v>200</v>
      </c>
    </row>
    <row r="830" spans="1:41" s="64" customFormat="1">
      <c r="A830" s="64">
        <v>829</v>
      </c>
      <c r="C830" s="64" t="s">
        <v>1849</v>
      </c>
      <c r="D830" s="64" t="s">
        <v>3166</v>
      </c>
      <c r="E830" s="64" t="s">
        <v>3394</v>
      </c>
      <c r="F830" s="64" t="s">
        <v>3263</v>
      </c>
      <c r="G830" s="64" t="s">
        <v>2</v>
      </c>
      <c r="H830" s="64" t="s">
        <v>169</v>
      </c>
      <c r="I830" s="64">
        <v>2018</v>
      </c>
      <c r="L830" s="64" t="s">
        <v>3368</v>
      </c>
      <c r="M830" s="165"/>
      <c r="N830" s="64" t="s">
        <v>3713</v>
      </c>
      <c r="O830" s="101" t="s">
        <v>3834</v>
      </c>
      <c r="P830" s="101" t="s">
        <v>3843</v>
      </c>
      <c r="R830" s="163" t="s">
        <v>4075</v>
      </c>
      <c r="S830" s="101"/>
      <c r="T830" s="64" t="s">
        <v>3785</v>
      </c>
      <c r="U830" s="64" t="s">
        <v>1691</v>
      </c>
      <c r="V830" s="82" t="s">
        <v>3502</v>
      </c>
      <c r="W830" s="82" t="s">
        <v>3501</v>
      </c>
      <c r="X830" s="64" t="s">
        <v>3466</v>
      </c>
      <c r="Y830" s="64" t="s">
        <v>1828</v>
      </c>
      <c r="Z830" s="64" t="s">
        <v>219</v>
      </c>
      <c r="AA830" s="64" t="s">
        <v>19</v>
      </c>
      <c r="AB830" s="64" t="s">
        <v>14</v>
      </c>
      <c r="AC830" s="64">
        <v>200</v>
      </c>
      <c r="AD830" s="151"/>
      <c r="AE830" s="173"/>
      <c r="AF830" s="151"/>
      <c r="AG830" s="151"/>
      <c r="AH830" s="151"/>
      <c r="AI830" s="151"/>
      <c r="AJ830" s="173"/>
      <c r="AK830" s="104"/>
      <c r="AL830" s="104"/>
      <c r="AM830" s="104"/>
      <c r="AN830" s="104"/>
      <c r="AO830" s="64" t="s">
        <v>200</v>
      </c>
    </row>
    <row r="831" spans="1:41">
      <c r="A831" s="85">
        <v>830</v>
      </c>
      <c r="C831" s="85" t="s">
        <v>1850</v>
      </c>
      <c r="D831" s="85" t="s">
        <v>3167</v>
      </c>
      <c r="E831" s="85" t="s">
        <v>3394</v>
      </c>
      <c r="F831" s="85" t="s">
        <v>3264</v>
      </c>
      <c r="G831" s="85" t="s">
        <v>2</v>
      </c>
      <c r="H831" s="85" t="s">
        <v>169</v>
      </c>
      <c r="I831" s="85">
        <v>2018</v>
      </c>
      <c r="L831" s="85" t="s">
        <v>3368</v>
      </c>
      <c r="N831" s="85" t="s">
        <v>3713</v>
      </c>
      <c r="O831" s="92" t="s">
        <v>3834</v>
      </c>
      <c r="P831" s="92" t="s">
        <v>3843</v>
      </c>
      <c r="R831" s="159" t="s">
        <v>4075</v>
      </c>
      <c r="S831" s="70"/>
      <c r="T831" s="85" t="s">
        <v>3785</v>
      </c>
      <c r="U831" s="85" t="s">
        <v>1691</v>
      </c>
      <c r="V831" s="97" t="s">
        <v>3502</v>
      </c>
      <c r="W831" s="97" t="s">
        <v>3501</v>
      </c>
      <c r="X831" s="96" t="s">
        <v>3466</v>
      </c>
      <c r="Y831" s="85" t="s">
        <v>3371</v>
      </c>
      <c r="Z831" s="85" t="s">
        <v>3392</v>
      </c>
      <c r="AA831" s="85" t="s">
        <v>19</v>
      </c>
      <c r="AB831" s="85" t="s">
        <v>14</v>
      </c>
      <c r="AC831" s="85">
        <v>200</v>
      </c>
      <c r="AO831" s="85" t="s">
        <v>200</v>
      </c>
    </row>
    <row r="832" spans="1:41">
      <c r="A832" s="85">
        <v>831</v>
      </c>
      <c r="C832" s="85" t="s">
        <v>1850</v>
      </c>
      <c r="D832" s="85" t="s">
        <v>3520</v>
      </c>
      <c r="E832" s="85" t="s">
        <v>3394</v>
      </c>
      <c r="F832" s="85" t="s">
        <v>3265</v>
      </c>
      <c r="G832" s="85" t="s">
        <v>2</v>
      </c>
      <c r="H832" s="85" t="s">
        <v>169</v>
      </c>
      <c r="I832" s="85">
        <v>2018</v>
      </c>
      <c r="L832" s="85" t="s">
        <v>3367</v>
      </c>
      <c r="N832" s="85" t="s">
        <v>3713</v>
      </c>
      <c r="O832" s="92" t="s">
        <v>3834</v>
      </c>
      <c r="P832" s="92" t="s">
        <v>3843</v>
      </c>
      <c r="R832" s="159" t="s">
        <v>4075</v>
      </c>
      <c r="S832" s="70"/>
      <c r="T832" s="85" t="s">
        <v>3785</v>
      </c>
      <c r="U832" s="85" t="s">
        <v>1691</v>
      </c>
      <c r="V832" s="97" t="s">
        <v>3502</v>
      </c>
      <c r="W832" s="97" t="s">
        <v>3501</v>
      </c>
      <c r="X832" s="96" t="s">
        <v>3466</v>
      </c>
      <c r="Y832" s="85" t="s">
        <v>3545</v>
      </c>
      <c r="Z832" s="168" t="s">
        <v>4337</v>
      </c>
      <c r="AA832" s="85" t="s">
        <v>19</v>
      </c>
      <c r="AB832" s="85" t="s">
        <v>14</v>
      </c>
      <c r="AC832" s="85">
        <v>200</v>
      </c>
      <c r="AO832" s="85" t="s">
        <v>200</v>
      </c>
    </row>
    <row r="833" spans="1:41" s="64" customFormat="1">
      <c r="A833" s="64">
        <v>832</v>
      </c>
      <c r="C833" s="64" t="s">
        <v>1849</v>
      </c>
      <c r="D833" s="64" t="s">
        <v>3168</v>
      </c>
      <c r="E833" s="64" t="s">
        <v>3395</v>
      </c>
      <c r="F833" s="64" t="s">
        <v>3266</v>
      </c>
      <c r="G833" s="64" t="s">
        <v>2</v>
      </c>
      <c r="H833" s="64" t="s">
        <v>169</v>
      </c>
      <c r="I833" s="64">
        <v>2018</v>
      </c>
      <c r="L833" s="64" t="s">
        <v>3368</v>
      </c>
      <c r="M833" s="165"/>
      <c r="N833" s="64" t="s">
        <v>3714</v>
      </c>
      <c r="O833" s="101" t="s">
        <v>3834</v>
      </c>
      <c r="P833" s="101" t="s">
        <v>3848</v>
      </c>
      <c r="R833" s="163" t="s">
        <v>4076</v>
      </c>
      <c r="S833" s="101"/>
      <c r="T833" s="64" t="s">
        <v>3786</v>
      </c>
      <c r="U833" s="64" t="s">
        <v>3454</v>
      </c>
      <c r="V833" s="82" t="s">
        <v>3504</v>
      </c>
      <c r="W833" s="82" t="s">
        <v>3503</v>
      </c>
      <c r="X833" s="64" t="s">
        <v>3466</v>
      </c>
      <c r="Y833" s="64" t="s">
        <v>3369</v>
      </c>
      <c r="Z833" s="64" t="s">
        <v>219</v>
      </c>
      <c r="AA833" s="64" t="s">
        <v>19</v>
      </c>
      <c r="AB833" s="64" t="s">
        <v>3374</v>
      </c>
      <c r="AC833" s="64">
        <v>200</v>
      </c>
      <c r="AD833" s="151" t="s">
        <v>3376</v>
      </c>
      <c r="AE833" s="173"/>
      <c r="AF833" s="151">
        <v>1</v>
      </c>
      <c r="AG833" s="151"/>
      <c r="AH833" s="151">
        <v>1</v>
      </c>
      <c r="AI833" s="151" t="s">
        <v>1681</v>
      </c>
      <c r="AJ833" s="173"/>
      <c r="AK833" s="104"/>
      <c r="AL833" s="104"/>
      <c r="AM833" s="104"/>
      <c r="AN833" s="104"/>
      <c r="AO833" s="64" t="s">
        <v>200</v>
      </c>
    </row>
    <row r="834" spans="1:41" s="64" customFormat="1">
      <c r="A834" s="64">
        <v>833</v>
      </c>
      <c r="C834" s="64" t="s">
        <v>1849</v>
      </c>
      <c r="D834" s="64" t="s">
        <v>3169</v>
      </c>
      <c r="E834" s="64" t="s">
        <v>3395</v>
      </c>
      <c r="F834" s="64" t="s">
        <v>3267</v>
      </c>
      <c r="G834" s="64" t="s">
        <v>2</v>
      </c>
      <c r="H834" s="64" t="s">
        <v>169</v>
      </c>
      <c r="I834" s="64">
        <v>2018</v>
      </c>
      <c r="L834" s="64" t="s">
        <v>3368</v>
      </c>
      <c r="M834" s="165"/>
      <c r="N834" s="64" t="s">
        <v>3714</v>
      </c>
      <c r="O834" s="101" t="s">
        <v>3834</v>
      </c>
      <c r="P834" s="101" t="s">
        <v>3848</v>
      </c>
      <c r="R834" s="163" t="s">
        <v>4076</v>
      </c>
      <c r="S834" s="101"/>
      <c r="T834" s="64" t="s">
        <v>3786</v>
      </c>
      <c r="U834" s="64" t="s">
        <v>1691</v>
      </c>
      <c r="V834" s="82" t="s">
        <v>3504</v>
      </c>
      <c r="W834" s="82" t="s">
        <v>3503</v>
      </c>
      <c r="X834" s="64" t="s">
        <v>3466</v>
      </c>
      <c r="Y834" s="64" t="s">
        <v>1828</v>
      </c>
      <c r="Z834" s="64" t="s">
        <v>219</v>
      </c>
      <c r="AA834" s="64" t="s">
        <v>19</v>
      </c>
      <c r="AB834" s="64" t="s">
        <v>14</v>
      </c>
      <c r="AC834" s="64">
        <v>200</v>
      </c>
      <c r="AD834" s="151"/>
      <c r="AE834" s="173"/>
      <c r="AF834" s="151"/>
      <c r="AG834" s="151"/>
      <c r="AH834" s="151"/>
      <c r="AI834" s="151"/>
      <c r="AJ834" s="173"/>
      <c r="AK834" s="104"/>
      <c r="AL834" s="104"/>
      <c r="AM834" s="104"/>
      <c r="AN834" s="104"/>
      <c r="AO834" s="64" t="s">
        <v>200</v>
      </c>
    </row>
    <row r="835" spans="1:41" s="64" customFormat="1">
      <c r="A835" s="64">
        <v>834</v>
      </c>
      <c r="C835" s="64" t="s">
        <v>1849</v>
      </c>
      <c r="D835" s="64" t="s">
        <v>3170</v>
      </c>
      <c r="E835" s="64" t="s">
        <v>3395</v>
      </c>
      <c r="F835" s="64" t="s">
        <v>3268</v>
      </c>
      <c r="G835" s="64" t="s">
        <v>2</v>
      </c>
      <c r="H835" s="64" t="s">
        <v>169</v>
      </c>
      <c r="I835" s="64">
        <v>2018</v>
      </c>
      <c r="L835" s="64" t="s">
        <v>3368</v>
      </c>
      <c r="M835" s="165"/>
      <c r="N835" s="64" t="s">
        <v>3714</v>
      </c>
      <c r="O835" s="101" t="s">
        <v>3834</v>
      </c>
      <c r="P835" s="101" t="s">
        <v>3848</v>
      </c>
      <c r="R835" s="163" t="s">
        <v>4076</v>
      </c>
      <c r="S835" s="101"/>
      <c r="T835" s="64" t="s">
        <v>3786</v>
      </c>
      <c r="U835" s="64" t="s">
        <v>1691</v>
      </c>
      <c r="V835" s="82" t="s">
        <v>3504</v>
      </c>
      <c r="W835" s="82" t="s">
        <v>3503</v>
      </c>
      <c r="X835" s="64" t="s">
        <v>3466</v>
      </c>
      <c r="Y835" s="64" t="s">
        <v>1828</v>
      </c>
      <c r="Z835" s="64" t="s">
        <v>219</v>
      </c>
      <c r="AA835" s="64" t="s">
        <v>19</v>
      </c>
      <c r="AB835" s="64" t="s">
        <v>14</v>
      </c>
      <c r="AC835" s="64">
        <v>200</v>
      </c>
      <c r="AD835" s="151"/>
      <c r="AE835" s="173"/>
      <c r="AF835" s="151"/>
      <c r="AG835" s="151"/>
      <c r="AH835" s="151"/>
      <c r="AI835" s="151"/>
      <c r="AJ835" s="173"/>
      <c r="AK835" s="104"/>
      <c r="AL835" s="104"/>
      <c r="AM835" s="104"/>
      <c r="AN835" s="104"/>
      <c r="AO835" s="64" t="s">
        <v>200</v>
      </c>
    </row>
    <row r="836" spans="1:41" s="64" customFormat="1">
      <c r="A836" s="64">
        <v>835</v>
      </c>
      <c r="C836" s="64" t="s">
        <v>1849</v>
      </c>
      <c r="D836" s="64" t="s">
        <v>3171</v>
      </c>
      <c r="E836" s="64" t="s">
        <v>3395</v>
      </c>
      <c r="F836" s="64" t="s">
        <v>3269</v>
      </c>
      <c r="G836" s="64" t="s">
        <v>2</v>
      </c>
      <c r="H836" s="64" t="s">
        <v>169</v>
      </c>
      <c r="I836" s="64">
        <v>2018</v>
      </c>
      <c r="L836" s="64" t="s">
        <v>3368</v>
      </c>
      <c r="M836" s="165"/>
      <c r="N836" s="64" t="s">
        <v>3714</v>
      </c>
      <c r="O836" s="101" t="s">
        <v>3834</v>
      </c>
      <c r="P836" s="101" t="s">
        <v>3848</v>
      </c>
      <c r="R836" s="163" t="s">
        <v>4076</v>
      </c>
      <c r="S836" s="101"/>
      <c r="T836" s="64" t="s">
        <v>3786</v>
      </c>
      <c r="U836" s="64" t="s">
        <v>1691</v>
      </c>
      <c r="V836" s="82" t="s">
        <v>3504</v>
      </c>
      <c r="W836" s="82" t="s">
        <v>3503</v>
      </c>
      <c r="X836" s="64" t="s">
        <v>3466</v>
      </c>
      <c r="Y836" s="64" t="s">
        <v>1828</v>
      </c>
      <c r="Z836" s="64" t="s">
        <v>219</v>
      </c>
      <c r="AA836" s="64" t="s">
        <v>19</v>
      </c>
      <c r="AB836" s="64" t="s">
        <v>14</v>
      </c>
      <c r="AC836" s="64">
        <v>200</v>
      </c>
      <c r="AD836" s="151"/>
      <c r="AE836" s="173"/>
      <c r="AF836" s="151"/>
      <c r="AG836" s="151"/>
      <c r="AH836" s="151"/>
      <c r="AI836" s="151"/>
      <c r="AJ836" s="173"/>
      <c r="AK836" s="104"/>
      <c r="AL836" s="104"/>
      <c r="AM836" s="104"/>
      <c r="AN836" s="104"/>
      <c r="AO836" s="64" t="s">
        <v>200</v>
      </c>
    </row>
    <row r="837" spans="1:41">
      <c r="A837" s="85">
        <v>836</v>
      </c>
      <c r="C837" s="85" t="s">
        <v>1848</v>
      </c>
      <c r="D837" s="85" t="s">
        <v>3172</v>
      </c>
      <c r="E837" s="85" t="s">
        <v>3395</v>
      </c>
      <c r="F837" s="85" t="s">
        <v>3270</v>
      </c>
      <c r="G837" s="85" t="s">
        <v>2</v>
      </c>
      <c r="H837" s="85" t="s">
        <v>169</v>
      </c>
      <c r="I837" s="85">
        <v>2018</v>
      </c>
      <c r="L837" s="85" t="s">
        <v>3368</v>
      </c>
      <c r="N837" s="85" t="s">
        <v>3714</v>
      </c>
      <c r="O837" s="92" t="s">
        <v>3834</v>
      </c>
      <c r="P837" s="92" t="s">
        <v>3848</v>
      </c>
      <c r="R837" s="159" t="s">
        <v>4076</v>
      </c>
      <c r="S837" s="70"/>
      <c r="T837" s="85" t="s">
        <v>3786</v>
      </c>
      <c r="U837" s="85" t="s">
        <v>1691</v>
      </c>
      <c r="V837" s="97" t="s">
        <v>3504</v>
      </c>
      <c r="W837" s="97" t="s">
        <v>3503</v>
      </c>
      <c r="X837" s="96" t="s">
        <v>3466</v>
      </c>
      <c r="Y837" s="85" t="s">
        <v>3371</v>
      </c>
      <c r="Z837" s="85" t="s">
        <v>3392</v>
      </c>
      <c r="AA837" s="85" t="s">
        <v>19</v>
      </c>
      <c r="AB837" s="85" t="s">
        <v>14</v>
      </c>
      <c r="AC837" s="85">
        <v>200</v>
      </c>
      <c r="AO837" s="85" t="s">
        <v>200</v>
      </c>
    </row>
    <row r="838" spans="1:41">
      <c r="A838" s="85">
        <v>837</v>
      </c>
      <c r="C838" s="85" t="s">
        <v>1848</v>
      </c>
      <c r="D838" s="85" t="s">
        <v>3521</v>
      </c>
      <c r="E838" s="85" t="s">
        <v>3395</v>
      </c>
      <c r="F838" s="85" t="s">
        <v>3271</v>
      </c>
      <c r="G838" s="85" t="s">
        <v>2</v>
      </c>
      <c r="H838" s="85" t="s">
        <v>169</v>
      </c>
      <c r="I838" s="85">
        <v>2018</v>
      </c>
      <c r="L838" s="85" t="s">
        <v>3367</v>
      </c>
      <c r="N838" s="85" t="s">
        <v>3714</v>
      </c>
      <c r="O838" s="92" t="s">
        <v>3834</v>
      </c>
      <c r="P838" s="92" t="s">
        <v>3848</v>
      </c>
      <c r="R838" s="159" t="s">
        <v>4076</v>
      </c>
      <c r="S838" s="70"/>
      <c r="T838" s="85" t="s">
        <v>3786</v>
      </c>
      <c r="U838" s="85" t="s">
        <v>1691</v>
      </c>
      <c r="V838" s="97" t="s">
        <v>3504</v>
      </c>
      <c r="W838" s="97" t="s">
        <v>3503</v>
      </c>
      <c r="X838" s="96" t="s">
        <v>3466</v>
      </c>
      <c r="Y838" s="85" t="s">
        <v>3545</v>
      </c>
      <c r="Z838" s="168" t="s">
        <v>4337</v>
      </c>
      <c r="AA838" s="85" t="s">
        <v>19</v>
      </c>
      <c r="AB838" s="85" t="s">
        <v>14</v>
      </c>
      <c r="AC838" s="85">
        <v>200</v>
      </c>
      <c r="AO838" s="85" t="s">
        <v>200</v>
      </c>
    </row>
    <row r="839" spans="1:41" s="64" customFormat="1">
      <c r="A839" s="64">
        <v>838</v>
      </c>
      <c r="C839" s="64" t="s">
        <v>1849</v>
      </c>
      <c r="D839" s="64" t="s">
        <v>3173</v>
      </c>
      <c r="E839" s="64" t="s">
        <v>3396</v>
      </c>
      <c r="F839" s="64" t="s">
        <v>3272</v>
      </c>
      <c r="G839" s="64" t="s">
        <v>2</v>
      </c>
      <c r="H839" s="64" t="s">
        <v>169</v>
      </c>
      <c r="I839" s="64">
        <v>2018</v>
      </c>
      <c r="L839" s="64" t="s">
        <v>3368</v>
      </c>
      <c r="M839" s="165"/>
      <c r="N839" s="64" t="s">
        <v>4331</v>
      </c>
      <c r="O839" s="101" t="s">
        <v>3835</v>
      </c>
      <c r="P839" s="101" t="s">
        <v>4332</v>
      </c>
      <c r="R839" s="163" t="s">
        <v>4077</v>
      </c>
      <c r="S839" s="101"/>
      <c r="T839" s="64" t="s">
        <v>670</v>
      </c>
      <c r="U839" s="64" t="s">
        <v>3452</v>
      </c>
      <c r="V839" s="82" t="s">
        <v>3506</v>
      </c>
      <c r="W839" s="82" t="s">
        <v>3505</v>
      </c>
      <c r="X839" s="64" t="s">
        <v>3465</v>
      </c>
      <c r="Y839" s="64" t="s">
        <v>3369</v>
      </c>
      <c r="Z839" s="64" t="s">
        <v>219</v>
      </c>
      <c r="AA839" s="64" t="s">
        <v>19</v>
      </c>
      <c r="AB839" s="64" t="s">
        <v>3374</v>
      </c>
      <c r="AC839" s="64">
        <v>200</v>
      </c>
      <c r="AD839" s="151" t="s">
        <v>3376</v>
      </c>
      <c r="AE839" s="173"/>
      <c r="AF839" s="151">
        <v>1</v>
      </c>
      <c r="AG839" s="151"/>
      <c r="AH839" s="151">
        <v>1</v>
      </c>
      <c r="AI839" s="151" t="s">
        <v>1681</v>
      </c>
      <c r="AJ839" s="173"/>
      <c r="AK839" s="104"/>
      <c r="AL839" s="104"/>
      <c r="AM839" s="104"/>
      <c r="AN839" s="104"/>
      <c r="AO839" s="64" t="s">
        <v>200</v>
      </c>
    </row>
    <row r="840" spans="1:41" s="64" customFormat="1">
      <c r="A840" s="64">
        <v>839</v>
      </c>
      <c r="C840" s="64" t="s">
        <v>1849</v>
      </c>
      <c r="D840" s="64" t="s">
        <v>3174</v>
      </c>
      <c r="E840" s="64" t="s">
        <v>3396</v>
      </c>
      <c r="F840" s="64" t="s">
        <v>3273</v>
      </c>
      <c r="G840" s="64" t="s">
        <v>2</v>
      </c>
      <c r="H840" s="64" t="s">
        <v>169</v>
      </c>
      <c r="I840" s="64">
        <v>2018</v>
      </c>
      <c r="L840" s="64" t="s">
        <v>3368</v>
      </c>
      <c r="M840" s="165"/>
      <c r="N840" s="165" t="s">
        <v>4331</v>
      </c>
      <c r="O840" s="101" t="s">
        <v>3835</v>
      </c>
      <c r="P840" s="170" t="s">
        <v>4332</v>
      </c>
      <c r="R840" s="163" t="s">
        <v>4077</v>
      </c>
      <c r="S840" s="101"/>
      <c r="T840" s="64" t="s">
        <v>670</v>
      </c>
      <c r="U840" s="64" t="s">
        <v>1693</v>
      </c>
      <c r="V840" s="82" t="s">
        <v>3506</v>
      </c>
      <c r="W840" s="82" t="s">
        <v>3505</v>
      </c>
      <c r="X840" s="64" t="s">
        <v>3465</v>
      </c>
      <c r="Y840" s="64" t="s">
        <v>1828</v>
      </c>
      <c r="Z840" s="64" t="s">
        <v>219</v>
      </c>
      <c r="AA840" s="64" t="s">
        <v>19</v>
      </c>
      <c r="AB840" s="64" t="s">
        <v>14</v>
      </c>
      <c r="AC840" s="64">
        <v>200</v>
      </c>
      <c r="AD840" s="151"/>
      <c r="AE840" s="173"/>
      <c r="AF840" s="151"/>
      <c r="AG840" s="151"/>
      <c r="AH840" s="151"/>
      <c r="AI840" s="151"/>
      <c r="AJ840" s="173"/>
      <c r="AK840" s="104"/>
      <c r="AL840" s="104"/>
      <c r="AM840" s="104"/>
      <c r="AN840" s="104"/>
      <c r="AO840" s="64" t="s">
        <v>200</v>
      </c>
    </row>
    <row r="841" spans="1:41" s="64" customFormat="1">
      <c r="A841" s="64">
        <v>840</v>
      </c>
      <c r="C841" s="64" t="s">
        <v>1849</v>
      </c>
      <c r="D841" s="64" t="s">
        <v>3175</v>
      </c>
      <c r="E841" s="64" t="s">
        <v>3396</v>
      </c>
      <c r="F841" s="64" t="s">
        <v>3274</v>
      </c>
      <c r="G841" s="64" t="s">
        <v>2</v>
      </c>
      <c r="H841" s="64" t="s">
        <v>169</v>
      </c>
      <c r="I841" s="64">
        <v>2018</v>
      </c>
      <c r="L841" s="64" t="s">
        <v>3368</v>
      </c>
      <c r="M841" s="165"/>
      <c r="N841" s="165" t="s">
        <v>4331</v>
      </c>
      <c r="O841" s="101" t="s">
        <v>3835</v>
      </c>
      <c r="P841" s="170" t="s">
        <v>4332</v>
      </c>
      <c r="R841" s="163" t="s">
        <v>4077</v>
      </c>
      <c r="S841" s="101"/>
      <c r="T841" s="64" t="s">
        <v>670</v>
      </c>
      <c r="U841" s="64" t="s">
        <v>1693</v>
      </c>
      <c r="V841" s="82" t="s">
        <v>3506</v>
      </c>
      <c r="W841" s="82" t="s">
        <v>3505</v>
      </c>
      <c r="X841" s="64" t="s">
        <v>3465</v>
      </c>
      <c r="Y841" s="64" t="s">
        <v>1828</v>
      </c>
      <c r="Z841" s="64" t="s">
        <v>219</v>
      </c>
      <c r="AA841" s="64" t="s">
        <v>19</v>
      </c>
      <c r="AB841" s="64" t="s">
        <v>14</v>
      </c>
      <c r="AC841" s="64">
        <v>200</v>
      </c>
      <c r="AD841" s="151"/>
      <c r="AE841" s="173"/>
      <c r="AF841" s="151"/>
      <c r="AG841" s="151"/>
      <c r="AH841" s="151"/>
      <c r="AI841" s="151"/>
      <c r="AJ841" s="173"/>
      <c r="AK841" s="104"/>
      <c r="AL841" s="104"/>
      <c r="AM841" s="104"/>
      <c r="AN841" s="104"/>
      <c r="AO841" s="64" t="s">
        <v>200</v>
      </c>
    </row>
    <row r="842" spans="1:41" s="64" customFormat="1">
      <c r="A842" s="64">
        <v>841</v>
      </c>
      <c r="C842" s="64" t="s">
        <v>1849</v>
      </c>
      <c r="D842" s="64" t="s">
        <v>3176</v>
      </c>
      <c r="E842" s="64" t="s">
        <v>3396</v>
      </c>
      <c r="F842" s="64" t="s">
        <v>3275</v>
      </c>
      <c r="G842" s="64" t="s">
        <v>2</v>
      </c>
      <c r="H842" s="64" t="s">
        <v>169</v>
      </c>
      <c r="I842" s="64">
        <v>2018</v>
      </c>
      <c r="L842" s="64" t="s">
        <v>3368</v>
      </c>
      <c r="M842" s="165"/>
      <c r="N842" s="165" t="s">
        <v>4331</v>
      </c>
      <c r="O842" s="101" t="s">
        <v>3835</v>
      </c>
      <c r="P842" s="170" t="s">
        <v>4332</v>
      </c>
      <c r="R842" s="163" t="s">
        <v>4077</v>
      </c>
      <c r="S842" s="101"/>
      <c r="T842" s="64" t="s">
        <v>670</v>
      </c>
      <c r="U842" s="64" t="s">
        <v>1693</v>
      </c>
      <c r="V842" s="82" t="s">
        <v>3506</v>
      </c>
      <c r="W842" s="82" t="s">
        <v>3505</v>
      </c>
      <c r="X842" s="64" t="s">
        <v>3465</v>
      </c>
      <c r="Y842" s="64" t="s">
        <v>1828</v>
      </c>
      <c r="Z842" s="64" t="s">
        <v>219</v>
      </c>
      <c r="AA842" s="64" t="s">
        <v>19</v>
      </c>
      <c r="AB842" s="64" t="s">
        <v>14</v>
      </c>
      <c r="AC842" s="64">
        <v>200</v>
      </c>
      <c r="AD842" s="151"/>
      <c r="AE842" s="173"/>
      <c r="AF842" s="151"/>
      <c r="AG842" s="151"/>
      <c r="AH842" s="151"/>
      <c r="AI842" s="151"/>
      <c r="AJ842" s="173"/>
      <c r="AK842" s="104"/>
      <c r="AL842" s="104"/>
      <c r="AM842" s="104"/>
      <c r="AN842" s="104"/>
      <c r="AO842" s="64" t="s">
        <v>200</v>
      </c>
    </row>
    <row r="843" spans="1:41">
      <c r="A843" s="85">
        <v>842</v>
      </c>
      <c r="C843" s="85" t="s">
        <v>1848</v>
      </c>
      <c r="D843" s="85" t="s">
        <v>3177</v>
      </c>
      <c r="E843" s="85" t="s">
        <v>3396</v>
      </c>
      <c r="F843" s="85" t="s">
        <v>3276</v>
      </c>
      <c r="G843" s="85" t="s">
        <v>2</v>
      </c>
      <c r="H843" s="85" t="s">
        <v>169</v>
      </c>
      <c r="I843" s="85">
        <v>2018</v>
      </c>
      <c r="L843" s="85" t="s">
        <v>3368</v>
      </c>
      <c r="N843" s="85" t="s">
        <v>4334</v>
      </c>
      <c r="O843" s="92" t="s">
        <v>3835</v>
      </c>
      <c r="P843" s="92" t="s">
        <v>4333</v>
      </c>
      <c r="R843" s="159" t="s">
        <v>4077</v>
      </c>
      <c r="S843" s="70"/>
      <c r="T843" s="85" t="s">
        <v>670</v>
      </c>
      <c r="U843" s="85" t="s">
        <v>1693</v>
      </c>
      <c r="V843" s="97" t="s">
        <v>3506</v>
      </c>
      <c r="W843" s="97" t="s">
        <v>3505</v>
      </c>
      <c r="X843" s="96" t="s">
        <v>3465</v>
      </c>
      <c r="Y843" s="85" t="s">
        <v>3371</v>
      </c>
      <c r="Z843" s="85" t="s">
        <v>3392</v>
      </c>
      <c r="AA843" s="85" t="s">
        <v>19</v>
      </c>
      <c r="AB843" s="85" t="s">
        <v>14</v>
      </c>
      <c r="AC843" s="85">
        <v>200</v>
      </c>
      <c r="AO843" s="85" t="s">
        <v>200</v>
      </c>
    </row>
    <row r="844" spans="1:41" s="64" customFormat="1">
      <c r="A844" s="64">
        <v>843</v>
      </c>
      <c r="C844" s="64" t="s">
        <v>1849</v>
      </c>
      <c r="D844" s="64" t="s">
        <v>3178</v>
      </c>
      <c r="E844" s="64" t="s">
        <v>3397</v>
      </c>
      <c r="F844" s="64" t="s">
        <v>3277</v>
      </c>
      <c r="G844" s="64" t="s">
        <v>2</v>
      </c>
      <c r="H844" s="64" t="s">
        <v>169</v>
      </c>
      <c r="I844" s="64">
        <v>2018</v>
      </c>
      <c r="L844" s="64" t="s">
        <v>3368</v>
      </c>
      <c r="M844" s="165"/>
      <c r="N844" s="64" t="s">
        <v>3715</v>
      </c>
      <c r="O844" s="101" t="s">
        <v>3833</v>
      </c>
      <c r="P844" s="101" t="s">
        <v>3842</v>
      </c>
      <c r="R844" s="163" t="s">
        <v>4078</v>
      </c>
      <c r="S844" s="101"/>
      <c r="T844" s="64" t="s">
        <v>3787</v>
      </c>
      <c r="U844" s="64" t="s">
        <v>3455</v>
      </c>
      <c r="V844" s="82" t="s">
        <v>3508</v>
      </c>
      <c r="W844" s="82" t="s">
        <v>3507</v>
      </c>
      <c r="X844" s="64" t="s">
        <v>3465</v>
      </c>
      <c r="Y844" s="64" t="s">
        <v>3369</v>
      </c>
      <c r="Z844" s="64" t="s">
        <v>219</v>
      </c>
      <c r="AA844" s="64" t="s">
        <v>19</v>
      </c>
      <c r="AB844" s="64" t="s">
        <v>3374</v>
      </c>
      <c r="AC844" s="64">
        <v>200</v>
      </c>
      <c r="AD844" s="151" t="s">
        <v>3376</v>
      </c>
      <c r="AE844" s="173"/>
      <c r="AF844" s="151">
        <v>1</v>
      </c>
      <c r="AG844" s="151"/>
      <c r="AH844" s="151">
        <v>1</v>
      </c>
      <c r="AI844" s="151" t="s">
        <v>1681</v>
      </c>
      <c r="AJ844" s="173"/>
      <c r="AK844" s="104"/>
      <c r="AL844" s="104"/>
      <c r="AM844" s="104"/>
      <c r="AN844" s="104"/>
      <c r="AO844" s="64" t="s">
        <v>200</v>
      </c>
    </row>
    <row r="845" spans="1:41" s="64" customFormat="1">
      <c r="A845" s="64">
        <v>844</v>
      </c>
      <c r="C845" s="64" t="s">
        <v>1849</v>
      </c>
      <c r="D845" s="64" t="s">
        <v>3179</v>
      </c>
      <c r="E845" s="64" t="s">
        <v>3397</v>
      </c>
      <c r="F845" s="64" t="s">
        <v>3278</v>
      </c>
      <c r="G845" s="64" t="s">
        <v>2</v>
      </c>
      <c r="H845" s="64" t="s">
        <v>169</v>
      </c>
      <c r="I845" s="64">
        <v>2018</v>
      </c>
      <c r="L845" s="64" t="s">
        <v>3368</v>
      </c>
      <c r="M845" s="165"/>
      <c r="N845" s="64" t="s">
        <v>3715</v>
      </c>
      <c r="O845" s="101" t="s">
        <v>3833</v>
      </c>
      <c r="P845" s="101" t="s">
        <v>3842</v>
      </c>
      <c r="R845" s="163" t="s">
        <v>4078</v>
      </c>
      <c r="S845" s="101"/>
      <c r="T845" s="64" t="s">
        <v>3787</v>
      </c>
      <c r="U845" s="64" t="s">
        <v>1695</v>
      </c>
      <c r="V845" s="82" t="s">
        <v>3508</v>
      </c>
      <c r="W845" s="82" t="s">
        <v>3507</v>
      </c>
      <c r="X845" s="64" t="s">
        <v>3465</v>
      </c>
      <c r="Y845" s="64" t="s">
        <v>1828</v>
      </c>
      <c r="Z845" s="64" t="s">
        <v>219</v>
      </c>
      <c r="AA845" s="64" t="s">
        <v>19</v>
      </c>
      <c r="AB845" s="64" t="s">
        <v>14</v>
      </c>
      <c r="AC845" s="64">
        <v>200</v>
      </c>
      <c r="AD845" s="151"/>
      <c r="AE845" s="173"/>
      <c r="AF845" s="151"/>
      <c r="AG845" s="151"/>
      <c r="AH845" s="151"/>
      <c r="AI845" s="151"/>
      <c r="AJ845" s="173"/>
      <c r="AK845" s="104"/>
      <c r="AL845" s="104"/>
      <c r="AM845" s="104"/>
      <c r="AN845" s="104"/>
      <c r="AO845" s="64" t="s">
        <v>200</v>
      </c>
    </row>
    <row r="846" spans="1:41" s="64" customFormat="1">
      <c r="A846" s="64">
        <v>845</v>
      </c>
      <c r="C846" s="64" t="s">
        <v>1849</v>
      </c>
      <c r="D846" s="64" t="s">
        <v>3180</v>
      </c>
      <c r="E846" s="64" t="s">
        <v>3397</v>
      </c>
      <c r="F846" s="64" t="s">
        <v>3279</v>
      </c>
      <c r="G846" s="64" t="s">
        <v>2</v>
      </c>
      <c r="H846" s="64" t="s">
        <v>169</v>
      </c>
      <c r="I846" s="64">
        <v>2018</v>
      </c>
      <c r="L846" s="64" t="s">
        <v>3368</v>
      </c>
      <c r="M846" s="165"/>
      <c r="N846" s="64" t="s">
        <v>3715</v>
      </c>
      <c r="O846" s="101" t="s">
        <v>3833</v>
      </c>
      <c r="P846" s="101" t="s">
        <v>3842</v>
      </c>
      <c r="R846" s="163" t="s">
        <v>4078</v>
      </c>
      <c r="S846" s="101"/>
      <c r="T846" s="64" t="s">
        <v>3787</v>
      </c>
      <c r="U846" s="64" t="s">
        <v>1695</v>
      </c>
      <c r="V846" s="82" t="s">
        <v>3508</v>
      </c>
      <c r="W846" s="82" t="s">
        <v>3507</v>
      </c>
      <c r="X846" s="64" t="s">
        <v>3465</v>
      </c>
      <c r="Y846" s="64" t="s">
        <v>1828</v>
      </c>
      <c r="Z846" s="64" t="s">
        <v>219</v>
      </c>
      <c r="AA846" s="64" t="s">
        <v>19</v>
      </c>
      <c r="AB846" s="64" t="s">
        <v>14</v>
      </c>
      <c r="AC846" s="64">
        <v>200</v>
      </c>
      <c r="AD846" s="151"/>
      <c r="AE846" s="173"/>
      <c r="AF846" s="151"/>
      <c r="AG846" s="151"/>
      <c r="AH846" s="151"/>
      <c r="AI846" s="151"/>
      <c r="AJ846" s="173"/>
      <c r="AK846" s="104"/>
      <c r="AL846" s="104"/>
      <c r="AM846" s="104"/>
      <c r="AN846" s="104"/>
      <c r="AO846" s="64" t="s">
        <v>200</v>
      </c>
    </row>
    <row r="847" spans="1:41" s="64" customFormat="1">
      <c r="A847" s="64">
        <v>846</v>
      </c>
      <c r="C847" s="64" t="s">
        <v>1849</v>
      </c>
      <c r="D847" s="64" t="s">
        <v>3181</v>
      </c>
      <c r="E847" s="64" t="s">
        <v>3397</v>
      </c>
      <c r="F847" s="64" t="s">
        <v>3280</v>
      </c>
      <c r="G847" s="64" t="s">
        <v>2</v>
      </c>
      <c r="H847" s="64" t="s">
        <v>169</v>
      </c>
      <c r="I847" s="64">
        <v>2018</v>
      </c>
      <c r="L847" s="64" t="s">
        <v>3368</v>
      </c>
      <c r="M847" s="165"/>
      <c r="N847" s="64" t="s">
        <v>3715</v>
      </c>
      <c r="O847" s="101" t="s">
        <v>3833</v>
      </c>
      <c r="P847" s="101" t="s">
        <v>3842</v>
      </c>
      <c r="R847" s="163" t="s">
        <v>4078</v>
      </c>
      <c r="S847" s="101"/>
      <c r="T847" s="64" t="s">
        <v>3787</v>
      </c>
      <c r="U847" s="64" t="s">
        <v>1695</v>
      </c>
      <c r="V847" s="82" t="s">
        <v>3508</v>
      </c>
      <c r="W847" s="82" t="s">
        <v>3507</v>
      </c>
      <c r="X847" s="64" t="s">
        <v>3465</v>
      </c>
      <c r="Y847" s="64" t="s">
        <v>1828</v>
      </c>
      <c r="Z847" s="64" t="s">
        <v>219</v>
      </c>
      <c r="AA847" s="64" t="s">
        <v>19</v>
      </c>
      <c r="AB847" s="64" t="s">
        <v>14</v>
      </c>
      <c r="AC847" s="64">
        <v>200</v>
      </c>
      <c r="AD847" s="151"/>
      <c r="AE847" s="173"/>
      <c r="AF847" s="151"/>
      <c r="AG847" s="151"/>
      <c r="AH847" s="151"/>
      <c r="AI847" s="151"/>
      <c r="AJ847" s="173"/>
      <c r="AK847" s="104"/>
      <c r="AL847" s="104"/>
      <c r="AM847" s="104"/>
      <c r="AN847" s="104"/>
      <c r="AO847" s="64" t="s">
        <v>200</v>
      </c>
    </row>
    <row r="848" spans="1:41">
      <c r="A848" s="85">
        <v>847</v>
      </c>
      <c r="C848" s="85" t="s">
        <v>1848</v>
      </c>
      <c r="D848" s="85" t="s">
        <v>3182</v>
      </c>
      <c r="E848" s="85" t="s">
        <v>3397</v>
      </c>
      <c r="F848" s="85" t="s">
        <v>3281</v>
      </c>
      <c r="G848" s="85" t="s">
        <v>2</v>
      </c>
      <c r="H848" s="85" t="s">
        <v>169</v>
      </c>
      <c r="I848" s="85">
        <v>2018</v>
      </c>
      <c r="L848" s="85" t="s">
        <v>3368</v>
      </c>
      <c r="N848" s="85" t="s">
        <v>3715</v>
      </c>
      <c r="O848" s="92" t="s">
        <v>3833</v>
      </c>
      <c r="P848" s="92" t="s">
        <v>3842</v>
      </c>
      <c r="R848" s="159" t="s">
        <v>4078</v>
      </c>
      <c r="S848" s="70"/>
      <c r="T848" s="85" t="s">
        <v>3787</v>
      </c>
      <c r="U848" s="85" t="s">
        <v>1695</v>
      </c>
      <c r="V848" s="97" t="s">
        <v>3508</v>
      </c>
      <c r="W848" s="97" t="s">
        <v>3507</v>
      </c>
      <c r="X848" s="96" t="s">
        <v>3465</v>
      </c>
      <c r="Y848" s="85" t="s">
        <v>3371</v>
      </c>
      <c r="Z848" s="85" t="s">
        <v>3392</v>
      </c>
      <c r="AA848" s="85" t="s">
        <v>19</v>
      </c>
      <c r="AB848" s="85" t="s">
        <v>14</v>
      </c>
      <c r="AC848" s="85">
        <v>200</v>
      </c>
      <c r="AO848" s="85" t="s">
        <v>200</v>
      </c>
    </row>
    <row r="849" spans="1:41">
      <c r="A849" s="85">
        <v>848</v>
      </c>
      <c r="C849" s="85" t="s">
        <v>1848</v>
      </c>
      <c r="D849" s="85" t="s">
        <v>3522</v>
      </c>
      <c r="E849" s="85" t="s">
        <v>3397</v>
      </c>
      <c r="F849" s="85" t="s">
        <v>3282</v>
      </c>
      <c r="G849" s="85" t="s">
        <v>2</v>
      </c>
      <c r="H849" s="85" t="s">
        <v>169</v>
      </c>
      <c r="I849" s="85">
        <v>2018</v>
      </c>
      <c r="L849" s="85" t="s">
        <v>3367</v>
      </c>
      <c r="N849" s="85" t="s">
        <v>3715</v>
      </c>
      <c r="O849" s="92" t="s">
        <v>3833</v>
      </c>
      <c r="P849" s="92" t="s">
        <v>3842</v>
      </c>
      <c r="R849" s="159" t="s">
        <v>4078</v>
      </c>
      <c r="S849" s="70"/>
      <c r="T849" s="85" t="s">
        <v>3787</v>
      </c>
      <c r="U849" s="85" t="s">
        <v>1695</v>
      </c>
      <c r="V849" s="97" t="s">
        <v>3508</v>
      </c>
      <c r="W849" s="97" t="s">
        <v>3507</v>
      </c>
      <c r="X849" s="96" t="s">
        <v>3465</v>
      </c>
      <c r="Y849" s="85" t="s">
        <v>3545</v>
      </c>
      <c r="Z849" s="168" t="s">
        <v>4337</v>
      </c>
      <c r="AA849" s="85" t="s">
        <v>19</v>
      </c>
      <c r="AB849" s="85" t="s">
        <v>14</v>
      </c>
      <c r="AC849" s="85">
        <v>200</v>
      </c>
      <c r="AO849" s="85" t="s">
        <v>200</v>
      </c>
    </row>
    <row r="850" spans="1:41" s="64" customFormat="1">
      <c r="A850" s="64">
        <v>849</v>
      </c>
      <c r="C850" s="64" t="s">
        <v>1849</v>
      </c>
      <c r="D850" s="64" t="s">
        <v>3627</v>
      </c>
      <c r="E850" s="64" t="s">
        <v>3398</v>
      </c>
      <c r="F850" s="64" t="s">
        <v>3283</v>
      </c>
      <c r="G850" s="64" t="s">
        <v>2</v>
      </c>
      <c r="H850" s="64" t="s">
        <v>169</v>
      </c>
      <c r="I850" s="64">
        <v>2018</v>
      </c>
      <c r="L850" s="64" t="s">
        <v>3368</v>
      </c>
      <c r="M850" s="165"/>
      <c r="N850" s="64" t="s">
        <v>3716</v>
      </c>
      <c r="O850" s="101" t="s">
        <v>3833</v>
      </c>
      <c r="P850" s="101" t="s">
        <v>3847</v>
      </c>
      <c r="R850" s="163" t="s">
        <v>4079</v>
      </c>
      <c r="S850" s="101"/>
      <c r="T850" s="64" t="s">
        <v>661</v>
      </c>
      <c r="U850" s="64" t="s">
        <v>3455</v>
      </c>
      <c r="V850" s="82" t="s">
        <v>3510</v>
      </c>
      <c r="W850" s="82" t="s">
        <v>3509</v>
      </c>
      <c r="X850" s="64" t="s">
        <v>3465</v>
      </c>
      <c r="Y850" s="64" t="s">
        <v>3369</v>
      </c>
      <c r="Z850" s="64" t="s">
        <v>219</v>
      </c>
      <c r="AA850" s="64" t="s">
        <v>19</v>
      </c>
      <c r="AB850" s="64" t="s">
        <v>3374</v>
      </c>
      <c r="AC850" s="64">
        <v>200</v>
      </c>
      <c r="AD850" s="151" t="s">
        <v>3376</v>
      </c>
      <c r="AE850" s="173"/>
      <c r="AF850" s="151">
        <v>1</v>
      </c>
      <c r="AG850" s="151"/>
      <c r="AH850" s="151">
        <v>1</v>
      </c>
      <c r="AI850" s="151" t="s">
        <v>1681</v>
      </c>
      <c r="AJ850" s="173"/>
      <c r="AK850" s="104"/>
      <c r="AL850" s="104"/>
      <c r="AM850" s="104"/>
      <c r="AN850" s="104"/>
      <c r="AO850" s="64" t="s">
        <v>200</v>
      </c>
    </row>
    <row r="851" spans="1:41" s="64" customFormat="1">
      <c r="A851" s="64">
        <v>850</v>
      </c>
      <c r="C851" s="64" t="s">
        <v>1849</v>
      </c>
      <c r="D851" s="64" t="s">
        <v>3628</v>
      </c>
      <c r="E851" s="64" t="s">
        <v>3398</v>
      </c>
      <c r="F851" s="64" t="s">
        <v>3284</v>
      </c>
      <c r="G851" s="64" t="s">
        <v>2</v>
      </c>
      <c r="H851" s="64" t="s">
        <v>169</v>
      </c>
      <c r="I851" s="64">
        <v>2018</v>
      </c>
      <c r="L851" s="64" t="s">
        <v>3368</v>
      </c>
      <c r="M851" s="165"/>
      <c r="N851" s="64" t="s">
        <v>3716</v>
      </c>
      <c r="O851" s="101" t="s">
        <v>3833</v>
      </c>
      <c r="P851" s="101" t="s">
        <v>3847</v>
      </c>
      <c r="R851" s="163" t="s">
        <v>4079</v>
      </c>
      <c r="S851" s="101"/>
      <c r="T851" s="64" t="s">
        <v>661</v>
      </c>
      <c r="U851" s="64" t="s">
        <v>1695</v>
      </c>
      <c r="V851" s="82" t="s">
        <v>3510</v>
      </c>
      <c r="W851" s="82" t="s">
        <v>3509</v>
      </c>
      <c r="X851" s="64" t="s">
        <v>3465</v>
      </c>
      <c r="Y851" s="64" t="s">
        <v>1828</v>
      </c>
      <c r="Z851" s="64" t="s">
        <v>219</v>
      </c>
      <c r="AA851" s="64" t="s">
        <v>19</v>
      </c>
      <c r="AB851" s="64" t="s">
        <v>14</v>
      </c>
      <c r="AC851" s="64">
        <v>200</v>
      </c>
      <c r="AD851" s="151"/>
      <c r="AE851" s="173"/>
      <c r="AF851" s="151"/>
      <c r="AG851" s="151"/>
      <c r="AH851" s="151"/>
      <c r="AI851" s="151"/>
      <c r="AJ851" s="173"/>
      <c r="AK851" s="104"/>
      <c r="AL851" s="104"/>
      <c r="AM851" s="104"/>
      <c r="AN851" s="104"/>
      <c r="AO851" s="64" t="s">
        <v>200</v>
      </c>
    </row>
    <row r="852" spans="1:41" s="64" customFormat="1">
      <c r="A852" s="64">
        <v>851</v>
      </c>
      <c r="C852" s="64" t="s">
        <v>1849</v>
      </c>
      <c r="D852" s="64" t="s">
        <v>3629</v>
      </c>
      <c r="E852" s="64" t="s">
        <v>3398</v>
      </c>
      <c r="F852" s="64" t="s">
        <v>3285</v>
      </c>
      <c r="G852" s="64" t="s">
        <v>2</v>
      </c>
      <c r="H852" s="64" t="s">
        <v>169</v>
      </c>
      <c r="I852" s="64">
        <v>2018</v>
      </c>
      <c r="L852" s="64" t="s">
        <v>3368</v>
      </c>
      <c r="M852" s="165"/>
      <c r="N852" s="64" t="s">
        <v>3716</v>
      </c>
      <c r="O852" s="101" t="s">
        <v>3833</v>
      </c>
      <c r="P852" s="101" t="s">
        <v>3847</v>
      </c>
      <c r="R852" s="163" t="s">
        <v>4079</v>
      </c>
      <c r="S852" s="101"/>
      <c r="T852" s="64" t="s">
        <v>661</v>
      </c>
      <c r="U852" s="64" t="s">
        <v>1695</v>
      </c>
      <c r="V852" s="82" t="s">
        <v>3510</v>
      </c>
      <c r="W852" s="82" t="s">
        <v>3509</v>
      </c>
      <c r="X852" s="64" t="s">
        <v>3465</v>
      </c>
      <c r="Y852" s="64" t="s">
        <v>1828</v>
      </c>
      <c r="Z852" s="64" t="s">
        <v>219</v>
      </c>
      <c r="AA852" s="64" t="s">
        <v>19</v>
      </c>
      <c r="AB852" s="64" t="s">
        <v>14</v>
      </c>
      <c r="AC852" s="64">
        <v>200</v>
      </c>
      <c r="AD852" s="151"/>
      <c r="AE852" s="173"/>
      <c r="AF852" s="151"/>
      <c r="AG852" s="151"/>
      <c r="AH852" s="151"/>
      <c r="AI852" s="151"/>
      <c r="AJ852" s="173"/>
      <c r="AK852" s="104"/>
      <c r="AL852" s="104"/>
      <c r="AM852" s="104"/>
      <c r="AN852" s="104"/>
      <c r="AO852" s="64" t="s">
        <v>200</v>
      </c>
    </row>
    <row r="853" spans="1:41" s="64" customFormat="1">
      <c r="A853" s="64">
        <v>852</v>
      </c>
      <c r="C853" s="64" t="s">
        <v>1849</v>
      </c>
      <c r="D853" s="64" t="s">
        <v>3630</v>
      </c>
      <c r="E853" s="64" t="s">
        <v>3398</v>
      </c>
      <c r="F853" s="64" t="s">
        <v>3286</v>
      </c>
      <c r="G853" s="64" t="s">
        <v>2</v>
      </c>
      <c r="H853" s="64" t="s">
        <v>169</v>
      </c>
      <c r="I853" s="64">
        <v>2018</v>
      </c>
      <c r="L853" s="64" t="s">
        <v>3368</v>
      </c>
      <c r="M853" s="165"/>
      <c r="N853" s="64" t="s">
        <v>3716</v>
      </c>
      <c r="O853" s="101" t="s">
        <v>3833</v>
      </c>
      <c r="P853" s="101" t="s">
        <v>3847</v>
      </c>
      <c r="R853" s="163" t="s">
        <v>4079</v>
      </c>
      <c r="S853" s="101"/>
      <c r="T853" s="64" t="s">
        <v>661</v>
      </c>
      <c r="U853" s="64" t="s">
        <v>1695</v>
      </c>
      <c r="V853" s="82" t="s">
        <v>3510</v>
      </c>
      <c r="W853" s="82" t="s">
        <v>3509</v>
      </c>
      <c r="X853" s="64" t="s">
        <v>3465</v>
      </c>
      <c r="Y853" s="64" t="s">
        <v>1828</v>
      </c>
      <c r="Z853" s="64" t="s">
        <v>219</v>
      </c>
      <c r="AA853" s="64" t="s">
        <v>19</v>
      </c>
      <c r="AB853" s="64" t="s">
        <v>14</v>
      </c>
      <c r="AC853" s="64">
        <v>200</v>
      </c>
      <c r="AD853" s="151"/>
      <c r="AE853" s="173"/>
      <c r="AF853" s="151"/>
      <c r="AG853" s="151"/>
      <c r="AH853" s="151"/>
      <c r="AI853" s="151"/>
      <c r="AJ853" s="173"/>
      <c r="AK853" s="104"/>
      <c r="AL853" s="104"/>
      <c r="AM853" s="104"/>
      <c r="AN853" s="104"/>
      <c r="AO853" s="64" t="s">
        <v>200</v>
      </c>
    </row>
    <row r="854" spans="1:41">
      <c r="A854" s="85">
        <v>853</v>
      </c>
      <c r="C854" s="85" t="s">
        <v>1848</v>
      </c>
      <c r="D854" s="85" t="s">
        <v>3631</v>
      </c>
      <c r="E854" s="85" t="s">
        <v>3398</v>
      </c>
      <c r="F854" s="85" t="s">
        <v>3287</v>
      </c>
      <c r="G854" s="85" t="s">
        <v>2</v>
      </c>
      <c r="H854" s="85" t="s">
        <v>169</v>
      </c>
      <c r="I854" s="85">
        <v>2018</v>
      </c>
      <c r="L854" s="85" t="s">
        <v>3368</v>
      </c>
      <c r="N854" s="85" t="s">
        <v>3716</v>
      </c>
      <c r="O854" s="92" t="s">
        <v>3833</v>
      </c>
      <c r="P854" s="92" t="s">
        <v>3847</v>
      </c>
      <c r="R854" s="159" t="s">
        <v>4079</v>
      </c>
      <c r="S854" s="70"/>
      <c r="T854" s="85" t="s">
        <v>661</v>
      </c>
      <c r="U854" s="85" t="s">
        <v>1695</v>
      </c>
      <c r="V854" s="97" t="s">
        <v>3510</v>
      </c>
      <c r="W854" s="97" t="s">
        <v>3509</v>
      </c>
      <c r="X854" s="96" t="s">
        <v>3465</v>
      </c>
      <c r="Y854" s="85" t="s">
        <v>3371</v>
      </c>
      <c r="Z854" s="85" t="s">
        <v>3392</v>
      </c>
      <c r="AA854" s="85" t="s">
        <v>19</v>
      </c>
      <c r="AB854" s="85" t="s">
        <v>14</v>
      </c>
      <c r="AC854" s="85">
        <v>200</v>
      </c>
      <c r="AO854" s="85" t="s">
        <v>200</v>
      </c>
    </row>
    <row r="855" spans="1:41">
      <c r="A855" s="85">
        <v>854</v>
      </c>
      <c r="C855" s="85" t="s">
        <v>1848</v>
      </c>
      <c r="D855" s="85" t="s">
        <v>3523</v>
      </c>
      <c r="E855" s="85" t="s">
        <v>3398</v>
      </c>
      <c r="F855" s="85" t="s">
        <v>3288</v>
      </c>
      <c r="G855" s="85" t="s">
        <v>2</v>
      </c>
      <c r="H855" s="85" t="s">
        <v>169</v>
      </c>
      <c r="I855" s="85">
        <v>2018</v>
      </c>
      <c r="L855" s="85" t="s">
        <v>3367</v>
      </c>
      <c r="N855" s="85" t="s">
        <v>3716</v>
      </c>
      <c r="O855" s="92" t="s">
        <v>3833</v>
      </c>
      <c r="P855" s="92" t="s">
        <v>3847</v>
      </c>
      <c r="R855" s="159" t="s">
        <v>4079</v>
      </c>
      <c r="S855" s="70"/>
      <c r="T855" s="85" t="s">
        <v>661</v>
      </c>
      <c r="U855" s="85" t="s">
        <v>1695</v>
      </c>
      <c r="V855" s="97" t="s">
        <v>3510</v>
      </c>
      <c r="W855" s="97" t="s">
        <v>3509</v>
      </c>
      <c r="X855" s="96" t="s">
        <v>3465</v>
      </c>
      <c r="Y855" s="85" t="s">
        <v>3545</v>
      </c>
      <c r="Z855" s="168" t="s">
        <v>4337</v>
      </c>
      <c r="AA855" s="85" t="s">
        <v>19</v>
      </c>
      <c r="AB855" s="85" t="s">
        <v>14</v>
      </c>
      <c r="AC855" s="85">
        <v>200</v>
      </c>
      <c r="AO855" s="85" t="s">
        <v>200</v>
      </c>
    </row>
    <row r="856" spans="1:41" s="64" customFormat="1">
      <c r="A856" s="64">
        <v>855</v>
      </c>
      <c r="C856" s="64" t="s">
        <v>1849</v>
      </c>
      <c r="D856" s="64" t="s">
        <v>3621</v>
      </c>
      <c r="E856" s="64" t="s">
        <v>3399</v>
      </c>
      <c r="F856" s="64" t="s">
        <v>3289</v>
      </c>
      <c r="G856" s="64" t="s">
        <v>2</v>
      </c>
      <c r="H856" s="64" t="s">
        <v>169</v>
      </c>
      <c r="I856" s="64">
        <v>2018</v>
      </c>
      <c r="L856" s="64" t="s">
        <v>3368</v>
      </c>
      <c r="M856" s="165"/>
      <c r="N856" s="64" t="s">
        <v>3717</v>
      </c>
      <c r="O856" s="101" t="s">
        <v>3836</v>
      </c>
      <c r="P856" s="101" t="s">
        <v>3846</v>
      </c>
      <c r="R856" s="163" t="s">
        <v>4080</v>
      </c>
      <c r="S856" s="101"/>
      <c r="T856" s="64" t="s">
        <v>659</v>
      </c>
      <c r="U856" s="64" t="s">
        <v>3456</v>
      </c>
      <c r="V856" s="82" t="s">
        <v>3512</v>
      </c>
      <c r="W856" s="82" t="s">
        <v>3511</v>
      </c>
      <c r="X856" s="64" t="s">
        <v>3465</v>
      </c>
      <c r="Y856" s="64" t="s">
        <v>3369</v>
      </c>
      <c r="Z856" s="64" t="s">
        <v>219</v>
      </c>
      <c r="AA856" s="64" t="s">
        <v>19</v>
      </c>
      <c r="AB856" s="64" t="s">
        <v>3374</v>
      </c>
      <c r="AC856" s="64">
        <v>200</v>
      </c>
      <c r="AD856" s="151" t="s">
        <v>3376</v>
      </c>
      <c r="AE856" s="173"/>
      <c r="AF856" s="151">
        <v>1</v>
      </c>
      <c r="AG856" s="151"/>
      <c r="AH856" s="151">
        <v>1</v>
      </c>
      <c r="AI856" s="151" t="s">
        <v>1681</v>
      </c>
      <c r="AJ856" s="173"/>
      <c r="AK856" s="104"/>
      <c r="AL856" s="104"/>
      <c r="AM856" s="104"/>
      <c r="AN856" s="104"/>
      <c r="AO856" s="64" t="s">
        <v>200</v>
      </c>
    </row>
    <row r="857" spans="1:41" s="64" customFormat="1">
      <c r="A857" s="64">
        <v>856</v>
      </c>
      <c r="C857" s="64" t="s">
        <v>1849</v>
      </c>
      <c r="D857" s="64" t="s">
        <v>3622</v>
      </c>
      <c r="E857" s="64" t="s">
        <v>3399</v>
      </c>
      <c r="F857" s="64" t="s">
        <v>3290</v>
      </c>
      <c r="G857" s="64" t="s">
        <v>2</v>
      </c>
      <c r="H857" s="64" t="s">
        <v>169</v>
      </c>
      <c r="I857" s="64">
        <v>2018</v>
      </c>
      <c r="L857" s="64" t="s">
        <v>3368</v>
      </c>
      <c r="M857" s="165"/>
      <c r="N857" s="64" t="s">
        <v>3717</v>
      </c>
      <c r="O857" s="101" t="s">
        <v>3836</v>
      </c>
      <c r="P857" s="101" t="s">
        <v>3846</v>
      </c>
      <c r="R857" s="163" t="s">
        <v>4080</v>
      </c>
      <c r="S857" s="101"/>
      <c r="T857" s="64" t="s">
        <v>659</v>
      </c>
      <c r="U857" s="64" t="s">
        <v>1697</v>
      </c>
      <c r="V857" s="82" t="s">
        <v>3512</v>
      </c>
      <c r="W857" s="82" t="s">
        <v>3511</v>
      </c>
      <c r="X857" s="64" t="s">
        <v>3465</v>
      </c>
      <c r="Y857" s="64" t="s">
        <v>1828</v>
      </c>
      <c r="Z857" s="64" t="s">
        <v>219</v>
      </c>
      <c r="AA857" s="64" t="s">
        <v>19</v>
      </c>
      <c r="AB857" s="64" t="s">
        <v>14</v>
      </c>
      <c r="AC857" s="64">
        <v>200</v>
      </c>
      <c r="AD857" s="151"/>
      <c r="AE857" s="173"/>
      <c r="AF857" s="151"/>
      <c r="AG857" s="151"/>
      <c r="AH857" s="151"/>
      <c r="AI857" s="151"/>
      <c r="AJ857" s="173"/>
      <c r="AK857" s="104"/>
      <c r="AL857" s="104"/>
      <c r="AM857" s="104"/>
      <c r="AN857" s="104"/>
      <c r="AO857" s="64" t="s">
        <v>200</v>
      </c>
    </row>
    <row r="858" spans="1:41" s="64" customFormat="1">
      <c r="A858" s="64">
        <v>857</v>
      </c>
      <c r="C858" s="64" t="s">
        <v>1849</v>
      </c>
      <c r="D858" s="64" t="s">
        <v>3623</v>
      </c>
      <c r="E858" s="64" t="s">
        <v>3399</v>
      </c>
      <c r="F858" s="64" t="s">
        <v>3291</v>
      </c>
      <c r="G858" s="64" t="s">
        <v>2</v>
      </c>
      <c r="H858" s="64" t="s">
        <v>169</v>
      </c>
      <c r="I858" s="64">
        <v>2018</v>
      </c>
      <c r="L858" s="64" t="s">
        <v>3368</v>
      </c>
      <c r="M858" s="165"/>
      <c r="N858" s="64" t="s">
        <v>3717</v>
      </c>
      <c r="O858" s="101" t="s">
        <v>3836</v>
      </c>
      <c r="P858" s="101" t="s">
        <v>3846</v>
      </c>
      <c r="R858" s="163" t="s">
        <v>4080</v>
      </c>
      <c r="S858" s="101"/>
      <c r="T858" s="64" t="s">
        <v>659</v>
      </c>
      <c r="U858" s="64" t="s">
        <v>1697</v>
      </c>
      <c r="V858" s="82" t="s">
        <v>3512</v>
      </c>
      <c r="W858" s="82" t="s">
        <v>3511</v>
      </c>
      <c r="X858" s="64" t="s">
        <v>3465</v>
      </c>
      <c r="Y858" s="64" t="s">
        <v>1828</v>
      </c>
      <c r="Z858" s="64" t="s">
        <v>219</v>
      </c>
      <c r="AA858" s="64" t="s">
        <v>19</v>
      </c>
      <c r="AB858" s="64" t="s">
        <v>14</v>
      </c>
      <c r="AC858" s="64">
        <v>200</v>
      </c>
      <c r="AD858" s="151"/>
      <c r="AE858" s="173"/>
      <c r="AF858" s="151"/>
      <c r="AG858" s="151"/>
      <c r="AH858" s="151"/>
      <c r="AI858" s="151"/>
      <c r="AJ858" s="173"/>
      <c r="AK858" s="104"/>
      <c r="AL858" s="104"/>
      <c r="AM858" s="104"/>
      <c r="AN858" s="104"/>
      <c r="AO858" s="64" t="s">
        <v>200</v>
      </c>
    </row>
    <row r="859" spans="1:41">
      <c r="A859" s="85">
        <v>858</v>
      </c>
      <c r="C859" s="85" t="s">
        <v>1848</v>
      </c>
      <c r="D859" s="85" t="s">
        <v>3624</v>
      </c>
      <c r="E859" s="85" t="s">
        <v>3399</v>
      </c>
      <c r="F859" s="85" t="s">
        <v>3292</v>
      </c>
      <c r="G859" s="85" t="s">
        <v>2</v>
      </c>
      <c r="H859" s="85" t="s">
        <v>169</v>
      </c>
      <c r="I859" s="85">
        <v>2018</v>
      </c>
      <c r="L859" s="85" t="s">
        <v>3368</v>
      </c>
      <c r="N859" s="85" t="s">
        <v>3717</v>
      </c>
      <c r="O859" s="92" t="s">
        <v>3836</v>
      </c>
      <c r="P859" s="92" t="s">
        <v>3846</v>
      </c>
      <c r="R859" s="159" t="s">
        <v>4080</v>
      </c>
      <c r="S859" s="70"/>
      <c r="T859" s="85" t="s">
        <v>659</v>
      </c>
      <c r="U859" s="85" t="s">
        <v>1697</v>
      </c>
      <c r="V859" s="97" t="s">
        <v>3512</v>
      </c>
      <c r="W859" s="97" t="s">
        <v>3511</v>
      </c>
      <c r="X859" s="96" t="s">
        <v>3465</v>
      </c>
      <c r="Y859" s="85" t="s">
        <v>3371</v>
      </c>
      <c r="Z859" s="85" t="s">
        <v>3392</v>
      </c>
      <c r="AA859" s="85" t="s">
        <v>19</v>
      </c>
      <c r="AB859" s="85" t="s">
        <v>14</v>
      </c>
      <c r="AC859" s="85">
        <v>200</v>
      </c>
      <c r="AO859" s="85" t="s">
        <v>200</v>
      </c>
    </row>
    <row r="860" spans="1:41">
      <c r="A860" s="85">
        <v>859</v>
      </c>
      <c r="C860" s="85" t="s">
        <v>1848</v>
      </c>
      <c r="D860" s="85" t="s">
        <v>3625</v>
      </c>
      <c r="E860" s="85" t="s">
        <v>3399</v>
      </c>
      <c r="F860" s="85" t="s">
        <v>3293</v>
      </c>
      <c r="G860" s="85" t="s">
        <v>2</v>
      </c>
      <c r="H860" s="85" t="s">
        <v>169</v>
      </c>
      <c r="I860" s="85">
        <v>2018</v>
      </c>
      <c r="L860" s="85" t="s">
        <v>3367</v>
      </c>
      <c r="N860" s="85" t="s">
        <v>3717</v>
      </c>
      <c r="O860" s="92" t="s">
        <v>3836</v>
      </c>
      <c r="P860" s="92" t="s">
        <v>3846</v>
      </c>
      <c r="R860" s="159" t="s">
        <v>4080</v>
      </c>
      <c r="S860" s="70"/>
      <c r="T860" s="85" t="s">
        <v>659</v>
      </c>
      <c r="U860" s="85" t="s">
        <v>1697</v>
      </c>
      <c r="V860" s="97" t="s">
        <v>3512</v>
      </c>
      <c r="W860" s="97" t="s">
        <v>3511</v>
      </c>
      <c r="X860" s="96" t="s">
        <v>3465</v>
      </c>
      <c r="Y860" s="85" t="s">
        <v>3545</v>
      </c>
      <c r="Z860" s="168" t="s">
        <v>4337</v>
      </c>
      <c r="AA860" s="85" t="s">
        <v>19</v>
      </c>
      <c r="AB860" s="85" t="s">
        <v>14</v>
      </c>
      <c r="AC860" s="85">
        <v>200</v>
      </c>
      <c r="AO860" s="85" t="s">
        <v>200</v>
      </c>
    </row>
    <row r="861" spans="1:41">
      <c r="A861" s="85">
        <v>860</v>
      </c>
      <c r="C861" s="85" t="s">
        <v>1848</v>
      </c>
      <c r="D861" s="85" t="s">
        <v>3183</v>
      </c>
      <c r="E861" s="85" t="s">
        <v>3400</v>
      </c>
      <c r="F861" s="85" t="s">
        <v>3294</v>
      </c>
      <c r="G861" s="85" t="s">
        <v>2</v>
      </c>
      <c r="H861" s="85" t="s">
        <v>169</v>
      </c>
      <c r="I861" s="85">
        <v>2018</v>
      </c>
      <c r="L861" s="85" t="s">
        <v>3365</v>
      </c>
      <c r="N861" s="85" t="s">
        <v>48</v>
      </c>
      <c r="O861" s="92" t="s">
        <v>3830</v>
      </c>
      <c r="P861" s="92" t="s">
        <v>3838</v>
      </c>
      <c r="R861" s="159" t="s">
        <v>3902</v>
      </c>
      <c r="S861" s="70"/>
      <c r="T861" s="85" t="s">
        <v>648</v>
      </c>
      <c r="U861" s="85" t="s">
        <v>3457</v>
      </c>
      <c r="V861" s="97" t="s">
        <v>3484</v>
      </c>
      <c r="W861" s="97" t="s">
        <v>3483</v>
      </c>
      <c r="X861" s="96" t="s">
        <v>3460</v>
      </c>
      <c r="Y861" s="85" t="s">
        <v>3369</v>
      </c>
      <c r="Z861" s="85" t="s">
        <v>219</v>
      </c>
      <c r="AA861" s="85" t="s">
        <v>19</v>
      </c>
      <c r="AB861" s="85" t="s">
        <v>3374</v>
      </c>
      <c r="AC861" s="85">
        <v>200</v>
      </c>
      <c r="AD861" s="145" t="s">
        <v>3376</v>
      </c>
      <c r="AF861" s="145">
        <v>1</v>
      </c>
      <c r="AH861" s="145">
        <v>1</v>
      </c>
      <c r="AI861" s="145" t="s">
        <v>1847</v>
      </c>
      <c r="AO861" s="85" t="s">
        <v>200</v>
      </c>
    </row>
    <row r="862" spans="1:41">
      <c r="A862" s="85">
        <v>861</v>
      </c>
      <c r="C862" s="85" t="s">
        <v>1848</v>
      </c>
      <c r="D862" s="85" t="s">
        <v>3184</v>
      </c>
      <c r="E862" s="85" t="s">
        <v>3400</v>
      </c>
      <c r="F862" s="85" t="s">
        <v>3295</v>
      </c>
      <c r="G862" s="85" t="s">
        <v>2</v>
      </c>
      <c r="H862" s="85" t="s">
        <v>169</v>
      </c>
      <c r="I862" s="85">
        <v>2018</v>
      </c>
      <c r="L862" s="85" t="s">
        <v>3365</v>
      </c>
      <c r="N862" s="85" t="s">
        <v>48</v>
      </c>
      <c r="O862" s="92" t="s">
        <v>3830</v>
      </c>
      <c r="P862" s="92" t="s">
        <v>3838</v>
      </c>
      <c r="R862" s="159" t="s">
        <v>3902</v>
      </c>
      <c r="S862" s="70"/>
      <c r="T862" s="85" t="s">
        <v>648</v>
      </c>
      <c r="U862" s="85" t="s">
        <v>1685</v>
      </c>
      <c r="V862" s="97" t="s">
        <v>3484</v>
      </c>
      <c r="W862" s="97" t="s">
        <v>3483</v>
      </c>
      <c r="X862" s="96" t="s">
        <v>3460</v>
      </c>
      <c r="Y862" s="85" t="s">
        <v>1828</v>
      </c>
      <c r="Z862" s="85" t="s">
        <v>219</v>
      </c>
      <c r="AA862" s="85" t="s">
        <v>19</v>
      </c>
      <c r="AB862" s="85" t="s">
        <v>14</v>
      </c>
      <c r="AC862" s="85">
        <v>200</v>
      </c>
      <c r="AO862" s="85" t="s">
        <v>200</v>
      </c>
    </row>
    <row r="863" spans="1:41">
      <c r="A863" s="85">
        <v>862</v>
      </c>
      <c r="C863" s="85" t="s">
        <v>1848</v>
      </c>
      <c r="D863" s="85" t="s">
        <v>3185</v>
      </c>
      <c r="E863" s="85" t="s">
        <v>3400</v>
      </c>
      <c r="F863" s="85" t="s">
        <v>3296</v>
      </c>
      <c r="G863" s="85" t="s">
        <v>2</v>
      </c>
      <c r="H863" s="85" t="s">
        <v>169</v>
      </c>
      <c r="I863" s="85">
        <v>2018</v>
      </c>
      <c r="L863" s="85" t="s">
        <v>3365</v>
      </c>
      <c r="N863" s="85" t="s">
        <v>48</v>
      </c>
      <c r="O863" s="92" t="s">
        <v>3830</v>
      </c>
      <c r="P863" s="92" t="s">
        <v>3838</v>
      </c>
      <c r="R863" s="159" t="s">
        <v>3902</v>
      </c>
      <c r="S863" s="70"/>
      <c r="T863" s="85" t="s">
        <v>648</v>
      </c>
      <c r="U863" s="85" t="s">
        <v>1685</v>
      </c>
      <c r="V863" s="97" t="s">
        <v>3484</v>
      </c>
      <c r="W863" s="97" t="s">
        <v>3483</v>
      </c>
      <c r="X863" s="96" t="s">
        <v>3460</v>
      </c>
      <c r="Y863" s="85" t="s">
        <v>1828</v>
      </c>
      <c r="Z863" s="85" t="s">
        <v>219</v>
      </c>
      <c r="AA863" s="85" t="s">
        <v>19</v>
      </c>
      <c r="AB863" s="85" t="s">
        <v>14</v>
      </c>
      <c r="AC863" s="85">
        <v>200</v>
      </c>
      <c r="AO863" s="85" t="s">
        <v>200</v>
      </c>
    </row>
    <row r="864" spans="1:41">
      <c r="A864" s="85">
        <v>863</v>
      </c>
      <c r="C864" s="85" t="s">
        <v>1848</v>
      </c>
      <c r="D864" s="85" t="s">
        <v>3186</v>
      </c>
      <c r="E864" s="85" t="s">
        <v>3400</v>
      </c>
      <c r="F864" s="85" t="s">
        <v>3297</v>
      </c>
      <c r="G864" s="85" t="s">
        <v>2</v>
      </c>
      <c r="H864" s="85" t="s">
        <v>169</v>
      </c>
      <c r="I864" s="85">
        <v>2018</v>
      </c>
      <c r="L864" s="85" t="s">
        <v>3365</v>
      </c>
      <c r="N864" s="85" t="s">
        <v>48</v>
      </c>
      <c r="O864" s="92" t="s">
        <v>3830</v>
      </c>
      <c r="P864" s="92" t="s">
        <v>3838</v>
      </c>
      <c r="R864" s="159" t="s">
        <v>3902</v>
      </c>
      <c r="S864" s="70"/>
      <c r="T864" s="85" t="s">
        <v>648</v>
      </c>
      <c r="U864" s="85" t="s">
        <v>1685</v>
      </c>
      <c r="V864" s="97" t="s">
        <v>3484</v>
      </c>
      <c r="W864" s="97" t="s">
        <v>3483</v>
      </c>
      <c r="X864" s="96" t="s">
        <v>3460</v>
      </c>
      <c r="Y864" s="85" t="s">
        <v>1828</v>
      </c>
      <c r="Z864" s="85" t="s">
        <v>219</v>
      </c>
      <c r="AA864" s="85" t="s">
        <v>19</v>
      </c>
      <c r="AB864" s="85" t="s">
        <v>14</v>
      </c>
      <c r="AC864" s="85">
        <v>200</v>
      </c>
      <c r="AO864" s="85" t="s">
        <v>200</v>
      </c>
    </row>
    <row r="865" spans="1:41">
      <c r="A865" s="85">
        <v>864</v>
      </c>
      <c r="C865" s="85" t="s">
        <v>1848</v>
      </c>
      <c r="D865" s="85" t="s">
        <v>3187</v>
      </c>
      <c r="E865" s="85" t="s">
        <v>3400</v>
      </c>
      <c r="F865" s="85" t="s">
        <v>3298</v>
      </c>
      <c r="G865" s="85" t="s">
        <v>2</v>
      </c>
      <c r="H865" s="85" t="s">
        <v>169</v>
      </c>
      <c r="I865" s="85">
        <v>2018</v>
      </c>
      <c r="L865" s="85" t="s">
        <v>3365</v>
      </c>
      <c r="N865" s="85" t="s">
        <v>48</v>
      </c>
      <c r="O865" s="92" t="s">
        <v>3830</v>
      </c>
      <c r="P865" s="92" t="s">
        <v>3838</v>
      </c>
      <c r="R865" s="159" t="s">
        <v>3902</v>
      </c>
      <c r="S865" s="70"/>
      <c r="T865" s="85" t="s">
        <v>648</v>
      </c>
      <c r="U865" s="85" t="s">
        <v>1685</v>
      </c>
      <c r="V865" s="97" t="s">
        <v>3484</v>
      </c>
      <c r="W865" s="97" t="s">
        <v>3483</v>
      </c>
      <c r="X865" s="96" t="s">
        <v>3460</v>
      </c>
      <c r="Y865" s="85" t="s">
        <v>3371</v>
      </c>
      <c r="Z865" s="85" t="s">
        <v>3392</v>
      </c>
      <c r="AA865" s="85" t="s">
        <v>19</v>
      </c>
      <c r="AB865" s="85" t="s">
        <v>14</v>
      </c>
      <c r="AC865" s="85">
        <v>200</v>
      </c>
      <c r="AO865" s="85" t="s">
        <v>200</v>
      </c>
    </row>
    <row r="866" spans="1:41">
      <c r="A866" s="85">
        <v>865</v>
      </c>
      <c r="C866" s="85" t="s">
        <v>1848</v>
      </c>
      <c r="D866" s="85" t="s">
        <v>3524</v>
      </c>
      <c r="E866" s="85" t="s">
        <v>3400</v>
      </c>
      <c r="F866" s="85" t="s">
        <v>3391</v>
      </c>
      <c r="G866" s="85" t="s">
        <v>2</v>
      </c>
      <c r="H866" s="85" t="s">
        <v>169</v>
      </c>
      <c r="I866" s="85">
        <v>2018</v>
      </c>
      <c r="L866" s="85" t="s">
        <v>1909</v>
      </c>
      <c r="N866" s="85" t="s">
        <v>48</v>
      </c>
      <c r="O866" s="92" t="s">
        <v>3830</v>
      </c>
      <c r="P866" s="92" t="s">
        <v>3838</v>
      </c>
      <c r="R866" s="159" t="s">
        <v>3902</v>
      </c>
      <c r="S866" s="70"/>
      <c r="T866" s="85" t="s">
        <v>648</v>
      </c>
      <c r="U866" s="85" t="s">
        <v>1685</v>
      </c>
      <c r="V866" s="97" t="s">
        <v>3484</v>
      </c>
      <c r="W866" s="97" t="s">
        <v>3483</v>
      </c>
      <c r="X866" s="96" t="s">
        <v>3460</v>
      </c>
      <c r="Y866" s="85" t="s">
        <v>3545</v>
      </c>
      <c r="Z866" s="168" t="s">
        <v>4337</v>
      </c>
      <c r="AA866" s="85" t="s">
        <v>19</v>
      </c>
      <c r="AB866" s="85" t="s">
        <v>14</v>
      </c>
      <c r="AC866" s="85">
        <v>200</v>
      </c>
      <c r="AO866" s="85" t="s">
        <v>200</v>
      </c>
    </row>
    <row r="867" spans="1:41" s="64" customFormat="1">
      <c r="A867" s="64">
        <v>866</v>
      </c>
      <c r="C867" s="64" t="s">
        <v>1849</v>
      </c>
      <c r="D867" s="64" t="s">
        <v>3188</v>
      </c>
      <c r="E867" s="64" t="s">
        <v>3401</v>
      </c>
      <c r="F867" s="64" t="s">
        <v>3299</v>
      </c>
      <c r="G867" s="64" t="s">
        <v>2</v>
      </c>
      <c r="H867" s="64" t="s">
        <v>169</v>
      </c>
      <c r="I867" s="64">
        <v>2018</v>
      </c>
      <c r="L867" s="64" t="s">
        <v>3365</v>
      </c>
      <c r="M867" s="165"/>
      <c r="N867" s="64" t="s">
        <v>3718</v>
      </c>
      <c r="O867" s="101" t="s">
        <v>3830</v>
      </c>
      <c r="P867" s="101" t="s">
        <v>3838</v>
      </c>
      <c r="R867" s="163" t="s">
        <v>4081</v>
      </c>
      <c r="S867" s="101"/>
      <c r="T867" s="64" t="s">
        <v>3788</v>
      </c>
      <c r="U867" s="64" t="s">
        <v>3457</v>
      </c>
      <c r="V867" s="82" t="s">
        <v>3486</v>
      </c>
      <c r="W867" s="82" t="s">
        <v>3485</v>
      </c>
      <c r="X867" s="64" t="s">
        <v>3467</v>
      </c>
      <c r="Y867" s="64" t="s">
        <v>3369</v>
      </c>
      <c r="Z867" s="64" t="s">
        <v>219</v>
      </c>
      <c r="AA867" s="64" t="s">
        <v>19</v>
      </c>
      <c r="AB867" s="64" t="s">
        <v>3374</v>
      </c>
      <c r="AC867" s="64">
        <v>200</v>
      </c>
      <c r="AD867" s="151" t="s">
        <v>3376</v>
      </c>
      <c r="AE867" s="173"/>
      <c r="AF867" s="151">
        <v>1</v>
      </c>
      <c r="AG867" s="151"/>
      <c r="AH867" s="151">
        <v>1</v>
      </c>
      <c r="AI867" s="151" t="s">
        <v>1847</v>
      </c>
      <c r="AJ867" s="173"/>
      <c r="AK867" s="104"/>
      <c r="AL867" s="104"/>
      <c r="AM867" s="104"/>
      <c r="AN867" s="104"/>
      <c r="AO867" s="64" t="s">
        <v>200</v>
      </c>
    </row>
    <row r="868" spans="1:41" s="64" customFormat="1">
      <c r="A868" s="64">
        <v>867</v>
      </c>
      <c r="C868" s="64" t="s">
        <v>1849</v>
      </c>
      <c r="D868" s="64" t="s">
        <v>3189</v>
      </c>
      <c r="E868" s="64" t="s">
        <v>3401</v>
      </c>
      <c r="F868" s="64" t="s">
        <v>3300</v>
      </c>
      <c r="G868" s="64" t="s">
        <v>2</v>
      </c>
      <c r="H868" s="64" t="s">
        <v>169</v>
      </c>
      <c r="I868" s="64">
        <v>2018</v>
      </c>
      <c r="L868" s="64" t="s">
        <v>3365</v>
      </c>
      <c r="M868" s="165"/>
      <c r="N868" s="64" t="s">
        <v>3718</v>
      </c>
      <c r="O868" s="101" t="s">
        <v>3830</v>
      </c>
      <c r="P868" s="101" t="s">
        <v>3838</v>
      </c>
      <c r="R868" s="163" t="s">
        <v>4081</v>
      </c>
      <c r="S868" s="101"/>
      <c r="T868" s="64" t="s">
        <v>3788</v>
      </c>
      <c r="U868" s="64" t="s">
        <v>1685</v>
      </c>
      <c r="V868" s="82" t="s">
        <v>3486</v>
      </c>
      <c r="W868" s="82" t="s">
        <v>3485</v>
      </c>
      <c r="X868" s="64" t="s">
        <v>3467</v>
      </c>
      <c r="Y868" s="64" t="s">
        <v>1828</v>
      </c>
      <c r="Z868" s="64" t="s">
        <v>219</v>
      </c>
      <c r="AA868" s="64" t="s">
        <v>19</v>
      </c>
      <c r="AB868" s="64" t="s">
        <v>14</v>
      </c>
      <c r="AC868" s="64">
        <v>200</v>
      </c>
      <c r="AD868" s="151"/>
      <c r="AE868" s="173"/>
      <c r="AF868" s="151"/>
      <c r="AG868" s="151"/>
      <c r="AH868" s="151"/>
      <c r="AI868" s="151"/>
      <c r="AJ868" s="173"/>
      <c r="AK868" s="104"/>
      <c r="AL868" s="104"/>
      <c r="AM868" s="104"/>
      <c r="AN868" s="104"/>
      <c r="AO868" s="64" t="s">
        <v>200</v>
      </c>
    </row>
    <row r="869" spans="1:41" s="64" customFormat="1">
      <c r="A869" s="64">
        <v>868</v>
      </c>
      <c r="C869" s="64" t="s">
        <v>1849</v>
      </c>
      <c r="D869" s="64" t="s">
        <v>3190</v>
      </c>
      <c r="E869" s="64" t="s">
        <v>3401</v>
      </c>
      <c r="F869" s="64" t="s">
        <v>3301</v>
      </c>
      <c r="G869" s="64" t="s">
        <v>2</v>
      </c>
      <c r="H869" s="64" t="s">
        <v>169</v>
      </c>
      <c r="I869" s="64">
        <v>2018</v>
      </c>
      <c r="L869" s="64" t="s">
        <v>3365</v>
      </c>
      <c r="M869" s="165"/>
      <c r="N869" s="64" t="s">
        <v>3718</v>
      </c>
      <c r="O869" s="101" t="s">
        <v>3830</v>
      </c>
      <c r="P869" s="101" t="s">
        <v>3838</v>
      </c>
      <c r="R869" s="163" t="s">
        <v>4081</v>
      </c>
      <c r="S869" s="101"/>
      <c r="T869" s="64" t="s">
        <v>3788</v>
      </c>
      <c r="U869" s="64" t="s">
        <v>1685</v>
      </c>
      <c r="V869" s="82" t="s">
        <v>3486</v>
      </c>
      <c r="W869" s="82" t="s">
        <v>3485</v>
      </c>
      <c r="X869" s="64" t="s">
        <v>3467</v>
      </c>
      <c r="Y869" s="64" t="s">
        <v>1828</v>
      </c>
      <c r="Z869" s="64" t="s">
        <v>219</v>
      </c>
      <c r="AA869" s="64" t="s">
        <v>19</v>
      </c>
      <c r="AB869" s="64" t="s">
        <v>14</v>
      </c>
      <c r="AC869" s="64">
        <v>200</v>
      </c>
      <c r="AD869" s="151"/>
      <c r="AE869" s="173"/>
      <c r="AF869" s="151"/>
      <c r="AG869" s="151"/>
      <c r="AH869" s="151"/>
      <c r="AI869" s="151"/>
      <c r="AJ869" s="173"/>
      <c r="AK869" s="104"/>
      <c r="AL869" s="104"/>
      <c r="AM869" s="104"/>
      <c r="AN869" s="104"/>
      <c r="AO869" s="64" t="s">
        <v>200</v>
      </c>
    </row>
    <row r="870" spans="1:41">
      <c r="A870" s="85">
        <v>869</v>
      </c>
      <c r="C870" s="85" t="s">
        <v>1850</v>
      </c>
      <c r="D870" s="85" t="s">
        <v>3191</v>
      </c>
      <c r="E870" s="85" t="s">
        <v>3401</v>
      </c>
      <c r="F870" s="85" t="s">
        <v>3302</v>
      </c>
      <c r="G870" s="85" t="s">
        <v>2</v>
      </c>
      <c r="H870" s="85" t="s">
        <v>169</v>
      </c>
      <c r="I870" s="85">
        <v>2018</v>
      </c>
      <c r="L870" s="85" t="s">
        <v>3365</v>
      </c>
      <c r="N870" s="85" t="s">
        <v>3718</v>
      </c>
      <c r="O870" s="92" t="s">
        <v>3830</v>
      </c>
      <c r="P870" s="92" t="s">
        <v>3838</v>
      </c>
      <c r="R870" s="159" t="s">
        <v>4081</v>
      </c>
      <c r="S870" s="70"/>
      <c r="T870" s="85" t="s">
        <v>3788</v>
      </c>
      <c r="U870" s="85" t="s">
        <v>1685</v>
      </c>
      <c r="V870" s="97" t="s">
        <v>3486</v>
      </c>
      <c r="W870" s="97" t="s">
        <v>3485</v>
      </c>
      <c r="X870" s="96" t="s">
        <v>3467</v>
      </c>
      <c r="Y870" s="85" t="s">
        <v>3371</v>
      </c>
      <c r="Z870" s="85" t="s">
        <v>3373</v>
      </c>
      <c r="AA870" s="85" t="s">
        <v>19</v>
      </c>
      <c r="AB870" s="85" t="s">
        <v>14</v>
      </c>
      <c r="AC870" s="85">
        <v>200</v>
      </c>
      <c r="AO870" s="85" t="s">
        <v>200</v>
      </c>
    </row>
    <row r="871" spans="1:41" s="64" customFormat="1">
      <c r="A871" s="64">
        <v>870</v>
      </c>
      <c r="C871" s="64" t="s">
        <v>1849</v>
      </c>
      <c r="D871" s="64" t="s">
        <v>3192</v>
      </c>
      <c r="E871" s="64" t="s">
        <v>3402</v>
      </c>
      <c r="F871" s="64" t="s">
        <v>3303</v>
      </c>
      <c r="G871" s="64" t="s">
        <v>2</v>
      </c>
      <c r="H871" s="64" t="s">
        <v>169</v>
      </c>
      <c r="I871" s="64">
        <v>2018</v>
      </c>
      <c r="L871" s="64" t="s">
        <v>3365</v>
      </c>
      <c r="M871" s="165"/>
      <c r="N871" s="64" t="s">
        <v>3719</v>
      </c>
      <c r="O871" s="101" t="s">
        <v>3830</v>
      </c>
      <c r="P871" s="101" t="s">
        <v>3838</v>
      </c>
      <c r="R871" s="163" t="s">
        <v>4082</v>
      </c>
      <c r="S871" s="101"/>
      <c r="T871" s="64" t="s">
        <v>3789</v>
      </c>
      <c r="U871" s="64" t="s">
        <v>3457</v>
      </c>
      <c r="V871" s="82" t="s">
        <v>3488</v>
      </c>
      <c r="W871" s="82" t="s">
        <v>3487</v>
      </c>
      <c r="X871" s="64" t="s">
        <v>3468</v>
      </c>
      <c r="Y871" s="64" t="s">
        <v>3369</v>
      </c>
      <c r="Z871" s="64" t="s">
        <v>219</v>
      </c>
      <c r="AA871" s="64" t="s">
        <v>19</v>
      </c>
      <c r="AB871" s="64" t="s">
        <v>3374</v>
      </c>
      <c r="AC871" s="64">
        <v>200</v>
      </c>
      <c r="AD871" s="151" t="s">
        <v>3376</v>
      </c>
      <c r="AE871" s="173"/>
      <c r="AF871" s="151">
        <v>1</v>
      </c>
      <c r="AG871" s="151"/>
      <c r="AH871" s="151">
        <v>1</v>
      </c>
      <c r="AI871" s="151" t="s">
        <v>1681</v>
      </c>
      <c r="AJ871" s="173"/>
      <c r="AK871" s="104"/>
      <c r="AL871" s="104"/>
      <c r="AM871" s="104"/>
      <c r="AN871" s="104"/>
      <c r="AO871" s="64" t="s">
        <v>200</v>
      </c>
    </row>
    <row r="872" spans="1:41" s="64" customFormat="1">
      <c r="A872" s="64">
        <v>871</v>
      </c>
      <c r="C872" s="64" t="s">
        <v>1849</v>
      </c>
      <c r="D872" s="64" t="s">
        <v>3193</v>
      </c>
      <c r="E872" s="64" t="s">
        <v>3402</v>
      </c>
      <c r="F872" s="64" t="s">
        <v>3304</v>
      </c>
      <c r="G872" s="64" t="s">
        <v>2</v>
      </c>
      <c r="H872" s="64" t="s">
        <v>169</v>
      </c>
      <c r="I872" s="64">
        <v>2018</v>
      </c>
      <c r="L872" s="64" t="s">
        <v>3365</v>
      </c>
      <c r="M872" s="165"/>
      <c r="N872" s="64" t="s">
        <v>3719</v>
      </c>
      <c r="O872" s="101" t="s">
        <v>3830</v>
      </c>
      <c r="P872" s="101" t="s">
        <v>3838</v>
      </c>
      <c r="R872" s="163" t="s">
        <v>4082</v>
      </c>
      <c r="S872" s="101"/>
      <c r="T872" s="64" t="s">
        <v>3789</v>
      </c>
      <c r="U872" s="64" t="s">
        <v>1685</v>
      </c>
      <c r="V872" s="82" t="s">
        <v>3488</v>
      </c>
      <c r="W872" s="82" t="s">
        <v>3487</v>
      </c>
      <c r="X872" s="64" t="s">
        <v>3468</v>
      </c>
      <c r="Y872" s="64" t="s">
        <v>1828</v>
      </c>
      <c r="Z872" s="64" t="s">
        <v>219</v>
      </c>
      <c r="AA872" s="64" t="s">
        <v>19</v>
      </c>
      <c r="AB872" s="64" t="s">
        <v>14</v>
      </c>
      <c r="AC872" s="64">
        <v>200</v>
      </c>
      <c r="AD872" s="151"/>
      <c r="AE872" s="173"/>
      <c r="AF872" s="151"/>
      <c r="AG872" s="151"/>
      <c r="AH872" s="151"/>
      <c r="AI872" s="151"/>
      <c r="AJ872" s="173"/>
      <c r="AK872" s="104"/>
      <c r="AL872" s="104"/>
      <c r="AM872" s="104"/>
      <c r="AN872" s="104"/>
      <c r="AO872" s="64" t="s">
        <v>200</v>
      </c>
    </row>
    <row r="873" spans="1:41" s="64" customFormat="1">
      <c r="A873" s="64">
        <v>872</v>
      </c>
      <c r="C873" s="64" t="s">
        <v>1849</v>
      </c>
      <c r="D873" s="64" t="s">
        <v>3194</v>
      </c>
      <c r="E873" s="64" t="s">
        <v>3402</v>
      </c>
      <c r="F873" s="64" t="s">
        <v>3305</v>
      </c>
      <c r="G873" s="64" t="s">
        <v>2</v>
      </c>
      <c r="H873" s="64" t="s">
        <v>169</v>
      </c>
      <c r="I873" s="64">
        <v>2018</v>
      </c>
      <c r="L873" s="64" t="s">
        <v>3365</v>
      </c>
      <c r="M873" s="165"/>
      <c r="N873" s="64" t="s">
        <v>3719</v>
      </c>
      <c r="O873" s="101" t="s">
        <v>3830</v>
      </c>
      <c r="P873" s="101" t="s">
        <v>3838</v>
      </c>
      <c r="R873" s="163" t="s">
        <v>4082</v>
      </c>
      <c r="S873" s="101"/>
      <c r="T873" s="64" t="s">
        <v>3789</v>
      </c>
      <c r="U873" s="64" t="s">
        <v>1685</v>
      </c>
      <c r="V873" s="82" t="s">
        <v>3488</v>
      </c>
      <c r="W873" s="82" t="s">
        <v>3487</v>
      </c>
      <c r="X873" s="64" t="s">
        <v>3468</v>
      </c>
      <c r="Y873" s="64" t="s">
        <v>1828</v>
      </c>
      <c r="Z873" s="64" t="s">
        <v>219</v>
      </c>
      <c r="AA873" s="64" t="s">
        <v>19</v>
      </c>
      <c r="AB873" s="64" t="s">
        <v>14</v>
      </c>
      <c r="AC873" s="64">
        <v>200</v>
      </c>
      <c r="AD873" s="151"/>
      <c r="AE873" s="173"/>
      <c r="AF873" s="151"/>
      <c r="AG873" s="151"/>
      <c r="AH873" s="151"/>
      <c r="AI873" s="151"/>
      <c r="AJ873" s="173"/>
      <c r="AK873" s="104"/>
      <c r="AL873" s="104"/>
      <c r="AM873" s="104"/>
      <c r="AN873" s="104"/>
      <c r="AO873" s="64" t="s">
        <v>200</v>
      </c>
    </row>
    <row r="874" spans="1:41" s="64" customFormat="1">
      <c r="A874" s="64">
        <v>873</v>
      </c>
      <c r="C874" s="64" t="s">
        <v>1849</v>
      </c>
      <c r="D874" s="64" t="s">
        <v>3195</v>
      </c>
      <c r="E874" s="64" t="s">
        <v>3402</v>
      </c>
      <c r="F874" s="64" t="s">
        <v>3306</v>
      </c>
      <c r="G874" s="64" t="s">
        <v>2</v>
      </c>
      <c r="H874" s="64" t="s">
        <v>169</v>
      </c>
      <c r="I874" s="64">
        <v>2018</v>
      </c>
      <c r="L874" s="64" t="s">
        <v>3365</v>
      </c>
      <c r="M874" s="165"/>
      <c r="N874" s="64" t="s">
        <v>3719</v>
      </c>
      <c r="O874" s="101" t="s">
        <v>3830</v>
      </c>
      <c r="P874" s="101" t="s">
        <v>3838</v>
      </c>
      <c r="R874" s="163" t="s">
        <v>4082</v>
      </c>
      <c r="S874" s="101"/>
      <c r="T874" s="64" t="s">
        <v>3789</v>
      </c>
      <c r="U874" s="64" t="s">
        <v>1685</v>
      </c>
      <c r="V874" s="82" t="s">
        <v>3488</v>
      </c>
      <c r="W874" s="82" t="s">
        <v>3487</v>
      </c>
      <c r="X874" s="64" t="s">
        <v>3468</v>
      </c>
      <c r="Y874" s="64" t="s">
        <v>1828</v>
      </c>
      <c r="Z874" s="64" t="s">
        <v>219</v>
      </c>
      <c r="AA874" s="64" t="s">
        <v>19</v>
      </c>
      <c r="AB874" s="64" t="s">
        <v>14</v>
      </c>
      <c r="AC874" s="64">
        <v>200</v>
      </c>
      <c r="AD874" s="151"/>
      <c r="AE874" s="173"/>
      <c r="AF874" s="151"/>
      <c r="AG874" s="151"/>
      <c r="AH874" s="151"/>
      <c r="AI874" s="151"/>
      <c r="AJ874" s="173"/>
      <c r="AK874" s="104"/>
      <c r="AL874" s="104"/>
      <c r="AM874" s="104"/>
      <c r="AN874" s="104"/>
      <c r="AO874" s="64" t="s">
        <v>200</v>
      </c>
    </row>
    <row r="875" spans="1:41" s="64" customFormat="1">
      <c r="A875" s="64">
        <v>874</v>
      </c>
      <c r="C875" s="64" t="s">
        <v>1849</v>
      </c>
      <c r="D875" s="64" t="s">
        <v>3196</v>
      </c>
      <c r="E875" s="64" t="s">
        <v>3402</v>
      </c>
      <c r="F875" s="64" t="s">
        <v>3307</v>
      </c>
      <c r="G875" s="64" t="s">
        <v>2</v>
      </c>
      <c r="H875" s="64" t="s">
        <v>169</v>
      </c>
      <c r="I875" s="64">
        <v>2018</v>
      </c>
      <c r="L875" s="64" t="s">
        <v>3365</v>
      </c>
      <c r="M875" s="165"/>
      <c r="N875" s="64" t="s">
        <v>3719</v>
      </c>
      <c r="O875" s="101" t="s">
        <v>3830</v>
      </c>
      <c r="P875" s="101" t="s">
        <v>3838</v>
      </c>
      <c r="R875" s="163" t="s">
        <v>4082</v>
      </c>
      <c r="S875" s="101"/>
      <c r="T875" s="64" t="s">
        <v>3789</v>
      </c>
      <c r="U875" s="64" t="s">
        <v>1685</v>
      </c>
      <c r="V875" s="82" t="s">
        <v>3488</v>
      </c>
      <c r="W875" s="82" t="s">
        <v>3487</v>
      </c>
      <c r="X875" s="64" t="s">
        <v>3468</v>
      </c>
      <c r="Y875" s="64" t="s">
        <v>1828</v>
      </c>
      <c r="Z875" s="64" t="s">
        <v>219</v>
      </c>
      <c r="AA875" s="64" t="s">
        <v>19</v>
      </c>
      <c r="AB875" s="64" t="s">
        <v>14</v>
      </c>
      <c r="AC875" s="64">
        <v>200</v>
      </c>
      <c r="AD875" s="151"/>
      <c r="AE875" s="173"/>
      <c r="AF875" s="151"/>
      <c r="AG875" s="151"/>
      <c r="AH875" s="151"/>
      <c r="AI875" s="151"/>
      <c r="AJ875" s="173"/>
      <c r="AK875" s="104"/>
      <c r="AL875" s="104"/>
      <c r="AM875" s="104"/>
      <c r="AN875" s="104"/>
      <c r="AO875" s="64" t="s">
        <v>200</v>
      </c>
    </row>
    <row r="876" spans="1:41" s="64" customFormat="1">
      <c r="A876" s="64">
        <v>875</v>
      </c>
      <c r="C876" s="64" t="s">
        <v>1849</v>
      </c>
      <c r="D876" s="64" t="s">
        <v>3197</v>
      </c>
      <c r="E876" s="64" t="s">
        <v>3402</v>
      </c>
      <c r="F876" s="64" t="s">
        <v>3308</v>
      </c>
      <c r="G876" s="64" t="s">
        <v>2</v>
      </c>
      <c r="H876" s="64" t="s">
        <v>169</v>
      </c>
      <c r="I876" s="64">
        <v>2018</v>
      </c>
      <c r="L876" s="64" t="s">
        <v>3365</v>
      </c>
      <c r="M876" s="165"/>
      <c r="N876" s="64" t="s">
        <v>3719</v>
      </c>
      <c r="O876" s="101" t="s">
        <v>3830</v>
      </c>
      <c r="P876" s="101" t="s">
        <v>3838</v>
      </c>
      <c r="R876" s="163" t="s">
        <v>4082</v>
      </c>
      <c r="S876" s="101"/>
      <c r="T876" s="64" t="s">
        <v>3789</v>
      </c>
      <c r="U876" s="64" t="s">
        <v>1685</v>
      </c>
      <c r="V876" s="82" t="s">
        <v>3488</v>
      </c>
      <c r="W876" s="82" t="s">
        <v>3487</v>
      </c>
      <c r="X876" s="64" t="s">
        <v>3468</v>
      </c>
      <c r="Y876" s="64" t="s">
        <v>1828</v>
      </c>
      <c r="Z876" s="64" t="s">
        <v>219</v>
      </c>
      <c r="AA876" s="64" t="s">
        <v>19</v>
      </c>
      <c r="AB876" s="64" t="s">
        <v>14</v>
      </c>
      <c r="AC876" s="64">
        <v>200</v>
      </c>
      <c r="AD876" s="151"/>
      <c r="AE876" s="173"/>
      <c r="AF876" s="151"/>
      <c r="AG876" s="151"/>
      <c r="AH876" s="151"/>
      <c r="AI876" s="151"/>
      <c r="AJ876" s="173"/>
      <c r="AK876" s="104"/>
      <c r="AL876" s="104"/>
      <c r="AM876" s="104"/>
      <c r="AN876" s="104"/>
      <c r="AO876" s="64" t="s">
        <v>200</v>
      </c>
    </row>
    <row r="877" spans="1:41">
      <c r="A877" s="85">
        <v>876</v>
      </c>
      <c r="C877" s="85" t="s">
        <v>1850</v>
      </c>
      <c r="D877" s="85" t="s">
        <v>3198</v>
      </c>
      <c r="E877" s="85" t="s">
        <v>3402</v>
      </c>
      <c r="F877" s="85" t="s">
        <v>3309</v>
      </c>
      <c r="G877" s="85" t="s">
        <v>2</v>
      </c>
      <c r="H877" s="85" t="s">
        <v>169</v>
      </c>
      <c r="I877" s="85">
        <v>2018</v>
      </c>
      <c r="L877" s="85" t="s">
        <v>3365</v>
      </c>
      <c r="N877" s="85" t="s">
        <v>3719</v>
      </c>
      <c r="O877" s="92" t="s">
        <v>3830</v>
      </c>
      <c r="P877" s="92" t="s">
        <v>3838</v>
      </c>
      <c r="R877" s="159" t="s">
        <v>4082</v>
      </c>
      <c r="S877" s="70"/>
      <c r="T877" s="85" t="s">
        <v>3789</v>
      </c>
      <c r="U877" s="85" t="s">
        <v>1685</v>
      </c>
      <c r="V877" s="97" t="s">
        <v>3488</v>
      </c>
      <c r="W877" s="97" t="s">
        <v>3487</v>
      </c>
      <c r="X877" s="96" t="s">
        <v>3468</v>
      </c>
      <c r="Y877" s="85" t="s">
        <v>3371</v>
      </c>
      <c r="Z877" s="85" t="s">
        <v>3373</v>
      </c>
      <c r="AA877" s="85" t="s">
        <v>19</v>
      </c>
      <c r="AB877" s="85" t="s">
        <v>14</v>
      </c>
      <c r="AC877" s="85">
        <v>200</v>
      </c>
      <c r="AO877" s="85" t="s">
        <v>200</v>
      </c>
    </row>
    <row r="878" spans="1:41" s="64" customFormat="1">
      <c r="A878" s="64">
        <v>877</v>
      </c>
      <c r="C878" s="64" t="s">
        <v>1849</v>
      </c>
      <c r="D878" s="64" t="s">
        <v>3199</v>
      </c>
      <c r="E878" s="64" t="s">
        <v>3403</v>
      </c>
      <c r="F878" s="64" t="s">
        <v>3310</v>
      </c>
      <c r="G878" s="64" t="s">
        <v>2</v>
      </c>
      <c r="H878" s="64" t="s">
        <v>169</v>
      </c>
      <c r="I878" s="64">
        <v>2018</v>
      </c>
      <c r="L878" s="64" t="s">
        <v>3365</v>
      </c>
      <c r="M878" s="165"/>
      <c r="N878" s="64" t="s">
        <v>3720</v>
      </c>
      <c r="O878" s="101" t="s">
        <v>3830</v>
      </c>
      <c r="P878" s="101" t="s">
        <v>3838</v>
      </c>
      <c r="R878" s="163" t="s">
        <v>4083</v>
      </c>
      <c r="S878" s="101"/>
      <c r="T878" s="64" t="s">
        <v>3790</v>
      </c>
      <c r="U878" s="64" t="s">
        <v>3457</v>
      </c>
      <c r="V878" s="82" t="s">
        <v>3490</v>
      </c>
      <c r="W878" s="82" t="s">
        <v>3489</v>
      </c>
      <c r="X878" s="64" t="s">
        <v>3467</v>
      </c>
      <c r="Y878" s="64" t="s">
        <v>1828</v>
      </c>
      <c r="Z878" s="64" t="s">
        <v>219</v>
      </c>
      <c r="AA878" s="64" t="s">
        <v>19</v>
      </c>
      <c r="AB878" s="64" t="s">
        <v>14</v>
      </c>
      <c r="AC878" s="64">
        <v>200</v>
      </c>
      <c r="AD878" s="151"/>
      <c r="AE878" s="173"/>
      <c r="AF878" s="151"/>
      <c r="AG878" s="151"/>
      <c r="AH878" s="151"/>
      <c r="AI878" s="151"/>
      <c r="AJ878" s="173"/>
      <c r="AK878" s="104"/>
      <c r="AL878" s="104"/>
      <c r="AM878" s="104"/>
      <c r="AN878" s="104"/>
      <c r="AO878" s="64" t="s">
        <v>200</v>
      </c>
    </row>
    <row r="879" spans="1:41" s="64" customFormat="1">
      <c r="A879" s="64">
        <v>878</v>
      </c>
      <c r="C879" s="64" t="s">
        <v>1849</v>
      </c>
      <c r="D879" s="64" t="s">
        <v>3200</v>
      </c>
      <c r="E879" s="64" t="s">
        <v>3403</v>
      </c>
      <c r="F879" s="64" t="s">
        <v>3311</v>
      </c>
      <c r="G879" s="64" t="s">
        <v>2</v>
      </c>
      <c r="H879" s="64" t="s">
        <v>169</v>
      </c>
      <c r="I879" s="64">
        <v>2018</v>
      </c>
      <c r="L879" s="64" t="s">
        <v>3365</v>
      </c>
      <c r="M879" s="165"/>
      <c r="N879" s="64" t="s">
        <v>3720</v>
      </c>
      <c r="O879" s="101" t="s">
        <v>3830</v>
      </c>
      <c r="P879" s="101" t="s">
        <v>3838</v>
      </c>
      <c r="R879" s="163" t="s">
        <v>4083</v>
      </c>
      <c r="S879" s="101"/>
      <c r="T879" s="64" t="s">
        <v>3790</v>
      </c>
      <c r="U879" s="64" t="s">
        <v>1685</v>
      </c>
      <c r="V879" s="82" t="s">
        <v>3490</v>
      </c>
      <c r="W879" s="82" t="s">
        <v>3489</v>
      </c>
      <c r="X879" s="64" t="s">
        <v>3467</v>
      </c>
      <c r="Y879" s="64" t="s">
        <v>1828</v>
      </c>
      <c r="Z879" s="64" t="s">
        <v>219</v>
      </c>
      <c r="AA879" s="64" t="s">
        <v>19</v>
      </c>
      <c r="AB879" s="64" t="s">
        <v>14</v>
      </c>
      <c r="AC879" s="64">
        <v>200</v>
      </c>
      <c r="AD879" s="151"/>
      <c r="AE879" s="173"/>
      <c r="AF879" s="151"/>
      <c r="AG879" s="151"/>
      <c r="AH879" s="151"/>
      <c r="AI879" s="151"/>
      <c r="AJ879" s="173"/>
      <c r="AK879" s="104"/>
      <c r="AL879" s="104"/>
      <c r="AM879" s="104"/>
      <c r="AN879" s="104"/>
      <c r="AO879" s="64" t="s">
        <v>200</v>
      </c>
    </row>
    <row r="880" spans="1:41">
      <c r="A880" s="85">
        <v>879</v>
      </c>
      <c r="C880" s="85" t="s">
        <v>1848</v>
      </c>
      <c r="D880" s="85" t="s">
        <v>3201</v>
      </c>
      <c r="E880" s="85" t="s">
        <v>3403</v>
      </c>
      <c r="F880" s="85" t="s">
        <v>3312</v>
      </c>
      <c r="G880" s="85" t="s">
        <v>2</v>
      </c>
      <c r="H880" s="85" t="s">
        <v>169</v>
      </c>
      <c r="I880" s="85">
        <v>2018</v>
      </c>
      <c r="L880" s="85" t="s">
        <v>3365</v>
      </c>
      <c r="N880" s="85" t="s">
        <v>3720</v>
      </c>
      <c r="O880" s="92" t="s">
        <v>3830</v>
      </c>
      <c r="P880" s="92" t="s">
        <v>3838</v>
      </c>
      <c r="R880" s="159" t="s">
        <v>4083</v>
      </c>
      <c r="S880" s="70"/>
      <c r="T880" s="85" t="s">
        <v>3790</v>
      </c>
      <c r="U880" s="85" t="s">
        <v>1685</v>
      </c>
      <c r="V880" s="97" t="s">
        <v>3490</v>
      </c>
      <c r="W880" s="97" t="s">
        <v>3489</v>
      </c>
      <c r="X880" s="96" t="s">
        <v>3467</v>
      </c>
      <c r="Y880" s="85" t="s">
        <v>3371</v>
      </c>
      <c r="Z880" s="85" t="s">
        <v>3373</v>
      </c>
      <c r="AA880" s="85" t="s">
        <v>19</v>
      </c>
      <c r="AB880" s="85" t="s">
        <v>14</v>
      </c>
      <c r="AC880" s="85">
        <v>200</v>
      </c>
      <c r="AD880" s="145" t="s">
        <v>1679</v>
      </c>
      <c r="AF880" s="145">
        <v>1</v>
      </c>
      <c r="AH880" s="145">
        <v>1</v>
      </c>
      <c r="AI880" s="145" t="s">
        <v>1681</v>
      </c>
      <c r="AO880" s="85" t="s">
        <v>200</v>
      </c>
    </row>
    <row r="881" spans="1:41">
      <c r="A881" s="85">
        <v>880</v>
      </c>
      <c r="C881" s="85" t="s">
        <v>1848</v>
      </c>
      <c r="D881" s="85" t="s">
        <v>3525</v>
      </c>
      <c r="E881" s="85" t="s">
        <v>3403</v>
      </c>
      <c r="F881" s="85" t="s">
        <v>3313</v>
      </c>
      <c r="G881" s="85" t="s">
        <v>2</v>
      </c>
      <c r="H881" s="85" t="s">
        <v>169</v>
      </c>
      <c r="I881" s="85">
        <v>2018</v>
      </c>
      <c r="L881" s="85" t="s">
        <v>3367</v>
      </c>
      <c r="N881" s="85" t="s">
        <v>3720</v>
      </c>
      <c r="O881" s="92" t="s">
        <v>3830</v>
      </c>
      <c r="P881" s="92" t="s">
        <v>3838</v>
      </c>
      <c r="R881" s="159" t="s">
        <v>4083</v>
      </c>
      <c r="S881" s="70"/>
      <c r="T881" s="85" t="s">
        <v>3790</v>
      </c>
      <c r="U881" s="85" t="s">
        <v>1685</v>
      </c>
      <c r="V881" s="97" t="s">
        <v>3490</v>
      </c>
      <c r="W881" s="97" t="s">
        <v>3489</v>
      </c>
      <c r="X881" s="96" t="s">
        <v>3467</v>
      </c>
      <c r="Y881" s="85" t="s">
        <v>3545</v>
      </c>
      <c r="Z881" s="168" t="s">
        <v>4337</v>
      </c>
      <c r="AA881" s="85" t="s">
        <v>19</v>
      </c>
      <c r="AB881" s="85" t="s">
        <v>14</v>
      </c>
      <c r="AC881" s="85">
        <v>200</v>
      </c>
      <c r="AG881" s="145">
        <v>879</v>
      </c>
      <c r="AH881" s="145">
        <v>1</v>
      </c>
      <c r="AI881" s="145" t="s">
        <v>3030</v>
      </c>
      <c r="AO881" s="85" t="s">
        <v>200</v>
      </c>
    </row>
    <row r="882" spans="1:41">
      <c r="A882" s="85">
        <v>881</v>
      </c>
      <c r="C882" s="85" t="s">
        <v>1848</v>
      </c>
      <c r="D882" s="85" t="s">
        <v>3202</v>
      </c>
      <c r="E882" s="85" t="s">
        <v>3404</v>
      </c>
      <c r="F882" s="85" t="s">
        <v>3314</v>
      </c>
      <c r="G882" s="85" t="s">
        <v>2</v>
      </c>
      <c r="H882" s="85" t="s">
        <v>169</v>
      </c>
      <c r="I882" s="85">
        <v>2018</v>
      </c>
      <c r="L882" s="85" t="s">
        <v>3365</v>
      </c>
      <c r="N882" s="85" t="s">
        <v>3721</v>
      </c>
      <c r="O882" s="92" t="s">
        <v>3831</v>
      </c>
      <c r="P882" s="92" t="s">
        <v>3840</v>
      </c>
      <c r="R882" s="159" t="s">
        <v>4084</v>
      </c>
      <c r="S882" s="70"/>
      <c r="T882" s="85" t="s">
        <v>3791</v>
      </c>
      <c r="U882" s="85" t="s">
        <v>3458</v>
      </c>
      <c r="V882" s="97" t="s">
        <v>3492</v>
      </c>
      <c r="W882" s="97" t="s">
        <v>3491</v>
      </c>
      <c r="X882" s="96" t="s">
        <v>3464</v>
      </c>
      <c r="Y882" s="85" t="s">
        <v>3369</v>
      </c>
      <c r="Z882" s="85" t="s">
        <v>219</v>
      </c>
      <c r="AA882" s="85" t="s">
        <v>19</v>
      </c>
      <c r="AB882" s="85" t="s">
        <v>14</v>
      </c>
      <c r="AC882" s="85">
        <v>200</v>
      </c>
      <c r="AD882" s="145" t="s">
        <v>3567</v>
      </c>
      <c r="AG882" s="145">
        <v>422</v>
      </c>
      <c r="AH882" s="145">
        <v>1</v>
      </c>
      <c r="AI882" s="145" t="s">
        <v>1683</v>
      </c>
      <c r="AO882" s="85" t="s">
        <v>200</v>
      </c>
    </row>
    <row r="883" spans="1:41">
      <c r="A883" s="85">
        <v>882</v>
      </c>
      <c r="C883" s="85" t="s">
        <v>1848</v>
      </c>
      <c r="D883" s="85" t="s">
        <v>3203</v>
      </c>
      <c r="E883" s="85" t="s">
        <v>3404</v>
      </c>
      <c r="F883" s="85" t="s">
        <v>3315</v>
      </c>
      <c r="G883" s="85" t="s">
        <v>2</v>
      </c>
      <c r="H883" s="85" t="s">
        <v>169</v>
      </c>
      <c r="I883" s="85">
        <v>2018</v>
      </c>
      <c r="L883" s="85" t="s">
        <v>3365</v>
      </c>
      <c r="N883" s="85" t="s">
        <v>3721</v>
      </c>
      <c r="O883" s="92" t="s">
        <v>3831</v>
      </c>
      <c r="P883" s="92" t="s">
        <v>3840</v>
      </c>
      <c r="R883" s="159" t="s">
        <v>4084</v>
      </c>
      <c r="S883" s="70"/>
      <c r="T883" s="85" t="s">
        <v>3791</v>
      </c>
      <c r="U883" s="85" t="s">
        <v>1686</v>
      </c>
      <c r="V883" s="97" t="s">
        <v>3492</v>
      </c>
      <c r="W883" s="97" t="s">
        <v>3491</v>
      </c>
      <c r="X883" s="96" t="s">
        <v>3464</v>
      </c>
      <c r="Y883" s="85" t="s">
        <v>1828</v>
      </c>
      <c r="Z883" s="85" t="s">
        <v>219</v>
      </c>
      <c r="AA883" s="85" t="s">
        <v>19</v>
      </c>
      <c r="AB883" s="85" t="s">
        <v>14</v>
      </c>
      <c r="AC883" s="85">
        <v>200</v>
      </c>
      <c r="AO883" s="85" t="s">
        <v>200</v>
      </c>
    </row>
    <row r="884" spans="1:41" s="64" customFormat="1">
      <c r="A884" s="64">
        <v>883</v>
      </c>
      <c r="C884" s="64" t="s">
        <v>1849</v>
      </c>
      <c r="D884" s="64" t="s">
        <v>3407</v>
      </c>
      <c r="E884" s="64" t="s">
        <v>3405</v>
      </c>
      <c r="F884" s="64" t="s">
        <v>3316</v>
      </c>
      <c r="G884" s="64" t="s">
        <v>2</v>
      </c>
      <c r="H884" s="64" t="s">
        <v>169</v>
      </c>
      <c r="I884" s="64">
        <v>2018</v>
      </c>
      <c r="L884" s="64" t="s">
        <v>3365</v>
      </c>
      <c r="M884" s="165"/>
      <c r="N884" s="64" t="s">
        <v>3722</v>
      </c>
      <c r="O884" s="101" t="s">
        <v>3835</v>
      </c>
      <c r="P884" s="101" t="s">
        <v>3859</v>
      </c>
      <c r="R884" s="163" t="s">
        <v>4085</v>
      </c>
      <c r="S884" s="101"/>
      <c r="T884" s="64" t="s">
        <v>3792</v>
      </c>
      <c r="U884" s="64" t="s">
        <v>3452</v>
      </c>
      <c r="V884" s="82" t="s">
        <v>3494</v>
      </c>
      <c r="W884" s="82" t="s">
        <v>3493</v>
      </c>
      <c r="X884" s="64" t="s">
        <v>3465</v>
      </c>
      <c r="Y884" s="64" t="s">
        <v>3369</v>
      </c>
      <c r="Z884" s="64" t="s">
        <v>219</v>
      </c>
      <c r="AA884" s="64" t="s">
        <v>19</v>
      </c>
      <c r="AB884" s="64" t="s">
        <v>14</v>
      </c>
      <c r="AC884" s="64">
        <v>200</v>
      </c>
      <c r="AD884" s="151" t="s">
        <v>3567</v>
      </c>
      <c r="AE884" s="173"/>
      <c r="AF884" s="151">
        <v>1</v>
      </c>
      <c r="AG884" s="151"/>
      <c r="AH884" s="151">
        <v>1</v>
      </c>
      <c r="AI884" s="151" t="s">
        <v>1847</v>
      </c>
      <c r="AJ884" s="173"/>
      <c r="AK884" s="104"/>
      <c r="AL884" s="104"/>
      <c r="AM884" s="104"/>
      <c r="AN884" s="104"/>
      <c r="AO884" s="64" t="s">
        <v>200</v>
      </c>
    </row>
    <row r="885" spans="1:41">
      <c r="A885" s="85">
        <v>884</v>
      </c>
      <c r="C885" s="85" t="s">
        <v>1848</v>
      </c>
      <c r="D885" s="85" t="s">
        <v>3204</v>
      </c>
      <c r="E885" s="85" t="s">
        <v>3406</v>
      </c>
      <c r="F885" s="85" t="s">
        <v>3317</v>
      </c>
      <c r="G885" s="85" t="s">
        <v>2</v>
      </c>
      <c r="H885" s="85" t="s">
        <v>169</v>
      </c>
      <c r="I885" s="85">
        <v>2018</v>
      </c>
      <c r="L885" s="85" t="s">
        <v>3365</v>
      </c>
      <c r="N885" s="85" t="s">
        <v>3723</v>
      </c>
      <c r="O885" s="92" t="s">
        <v>3830</v>
      </c>
      <c r="P885" s="92" t="s">
        <v>3837</v>
      </c>
      <c r="R885" s="159" t="s">
        <v>4086</v>
      </c>
      <c r="S885" s="70"/>
      <c r="T885" s="85" t="s">
        <v>3723</v>
      </c>
      <c r="U885" s="85" t="s">
        <v>3453</v>
      </c>
      <c r="V885" s="97" t="s">
        <v>3496</v>
      </c>
      <c r="W885" s="97" t="s">
        <v>3495</v>
      </c>
      <c r="X885" s="96" t="s">
        <v>3460</v>
      </c>
      <c r="Y885" s="85" t="s">
        <v>3369</v>
      </c>
      <c r="Z885" s="85" t="s">
        <v>219</v>
      </c>
      <c r="AA885" s="85" t="s">
        <v>19</v>
      </c>
      <c r="AB885" s="85" t="s">
        <v>3374</v>
      </c>
      <c r="AC885" s="85">
        <v>200</v>
      </c>
      <c r="AO885" s="85" t="s">
        <v>200</v>
      </c>
    </row>
    <row r="886" spans="1:41">
      <c r="A886" s="85">
        <v>885</v>
      </c>
      <c r="C886" s="85" t="s">
        <v>1848</v>
      </c>
      <c r="D886" s="85" t="s">
        <v>3205</v>
      </c>
      <c r="E886" s="85" t="s">
        <v>3406</v>
      </c>
      <c r="F886" s="85" t="s">
        <v>3318</v>
      </c>
      <c r="G886" s="85" t="s">
        <v>2</v>
      </c>
      <c r="H886" s="85" t="s">
        <v>169</v>
      </c>
      <c r="I886" s="85">
        <v>2018</v>
      </c>
      <c r="L886" s="85" t="s">
        <v>3365</v>
      </c>
      <c r="N886" s="85" t="s">
        <v>3723</v>
      </c>
      <c r="O886" s="92" t="s">
        <v>3830</v>
      </c>
      <c r="P886" s="92" t="s">
        <v>3837</v>
      </c>
      <c r="R886" s="159" t="s">
        <v>4086</v>
      </c>
      <c r="S886" s="70"/>
      <c r="T886" s="85" t="s">
        <v>3723</v>
      </c>
      <c r="U886" s="85" t="s">
        <v>1685</v>
      </c>
      <c r="V886" s="97" t="s">
        <v>3496</v>
      </c>
      <c r="W886" s="97" t="s">
        <v>3495</v>
      </c>
      <c r="X886" s="96" t="s">
        <v>3460</v>
      </c>
      <c r="Y886" s="85" t="s">
        <v>1828</v>
      </c>
      <c r="Z886" s="85" t="s">
        <v>219</v>
      </c>
      <c r="AA886" s="85" t="s">
        <v>19</v>
      </c>
      <c r="AB886" s="85" t="s">
        <v>14</v>
      </c>
      <c r="AC886" s="85">
        <v>200</v>
      </c>
      <c r="AO886" s="85" t="s">
        <v>200</v>
      </c>
    </row>
    <row r="887" spans="1:41">
      <c r="A887" s="85">
        <v>886</v>
      </c>
      <c r="C887" s="85" t="s">
        <v>1848</v>
      </c>
      <c r="D887" s="85" t="s">
        <v>3206</v>
      </c>
      <c r="E887" s="85" t="s">
        <v>3406</v>
      </c>
      <c r="F887" s="85" t="s">
        <v>3319</v>
      </c>
      <c r="G887" s="85" t="s">
        <v>2</v>
      </c>
      <c r="H887" s="85" t="s">
        <v>169</v>
      </c>
      <c r="I887" s="85">
        <v>2018</v>
      </c>
      <c r="L887" s="85" t="s">
        <v>3365</v>
      </c>
      <c r="N887" s="85" t="s">
        <v>3723</v>
      </c>
      <c r="O887" s="92" t="s">
        <v>3830</v>
      </c>
      <c r="P887" s="92" t="s">
        <v>3837</v>
      </c>
      <c r="R887" s="159" t="s">
        <v>4086</v>
      </c>
      <c r="S887" s="70"/>
      <c r="T887" s="85" t="s">
        <v>3723</v>
      </c>
      <c r="U887" s="85" t="s">
        <v>1685</v>
      </c>
      <c r="V887" s="97" t="s">
        <v>3496</v>
      </c>
      <c r="W887" s="97" t="s">
        <v>3495</v>
      </c>
      <c r="X887" s="96" t="s">
        <v>3460</v>
      </c>
      <c r="Y887" s="85" t="s">
        <v>1828</v>
      </c>
      <c r="Z887" s="85" t="s">
        <v>219</v>
      </c>
      <c r="AA887" s="85" t="s">
        <v>19</v>
      </c>
      <c r="AB887" s="85" t="s">
        <v>14</v>
      </c>
      <c r="AC887" s="85">
        <v>200</v>
      </c>
      <c r="AO887" s="85" t="s">
        <v>200</v>
      </c>
    </row>
    <row r="888" spans="1:41">
      <c r="A888" s="85">
        <v>887</v>
      </c>
      <c r="C888" s="85" t="s">
        <v>1848</v>
      </c>
      <c r="D888" s="85" t="s">
        <v>3207</v>
      </c>
      <c r="E888" s="85" t="s">
        <v>3406</v>
      </c>
      <c r="F888" s="85" t="s">
        <v>3320</v>
      </c>
      <c r="G888" s="85" t="s">
        <v>2</v>
      </c>
      <c r="H888" s="85" t="s">
        <v>169</v>
      </c>
      <c r="I888" s="85">
        <v>2018</v>
      </c>
      <c r="L888" s="85" t="s">
        <v>3365</v>
      </c>
      <c r="N888" s="85" t="s">
        <v>3723</v>
      </c>
      <c r="O888" s="92" t="s">
        <v>3830</v>
      </c>
      <c r="P888" s="92" t="s">
        <v>3837</v>
      </c>
      <c r="R888" s="159" t="s">
        <v>4086</v>
      </c>
      <c r="S888" s="70"/>
      <c r="T888" s="85" t="s">
        <v>3723</v>
      </c>
      <c r="U888" s="85" t="s">
        <v>1685</v>
      </c>
      <c r="V888" s="97" t="s">
        <v>3496</v>
      </c>
      <c r="W888" s="97" t="s">
        <v>3495</v>
      </c>
      <c r="X888" s="96" t="s">
        <v>3460</v>
      </c>
      <c r="Y888" s="85" t="s">
        <v>3371</v>
      </c>
      <c r="Z888" s="85" t="s">
        <v>3373</v>
      </c>
      <c r="AA888" s="85" t="s">
        <v>19</v>
      </c>
      <c r="AB888" s="85" t="s">
        <v>14</v>
      </c>
      <c r="AC888" s="85">
        <v>200</v>
      </c>
      <c r="AD888" s="145" t="s">
        <v>3376</v>
      </c>
      <c r="AG888" s="145">
        <v>903</v>
      </c>
      <c r="AH888" s="145">
        <v>1</v>
      </c>
      <c r="AI888" s="145" t="s">
        <v>3030</v>
      </c>
      <c r="AO888" s="85" t="s">
        <v>200</v>
      </c>
    </row>
    <row r="889" spans="1:41" s="64" customFormat="1">
      <c r="A889" s="64">
        <v>888</v>
      </c>
      <c r="C889" s="64" t="s">
        <v>1849</v>
      </c>
      <c r="D889" s="64" t="s">
        <v>3208</v>
      </c>
      <c r="E889" s="64" t="s">
        <v>3408</v>
      </c>
      <c r="F889" s="64" t="s">
        <v>3321</v>
      </c>
      <c r="G889" s="64" t="s">
        <v>2</v>
      </c>
      <c r="H889" s="64" t="s">
        <v>169</v>
      </c>
      <c r="I889" s="64">
        <v>2018</v>
      </c>
      <c r="L889" s="64" t="s">
        <v>3365</v>
      </c>
      <c r="M889" s="165"/>
      <c r="N889" s="64" t="s">
        <v>3724</v>
      </c>
      <c r="O889" s="101" t="s">
        <v>3830</v>
      </c>
      <c r="P889" s="101" t="s">
        <v>3872</v>
      </c>
      <c r="R889" s="163" t="s">
        <v>4087</v>
      </c>
      <c r="S889" s="101"/>
      <c r="T889" s="64" t="s">
        <v>3724</v>
      </c>
      <c r="U889" s="64" t="s">
        <v>3453</v>
      </c>
      <c r="V889" s="82" t="s">
        <v>3498</v>
      </c>
      <c r="W889" s="82" t="s">
        <v>3497</v>
      </c>
      <c r="X889" s="64" t="s">
        <v>3468</v>
      </c>
      <c r="Y889" s="64" t="s">
        <v>3369</v>
      </c>
      <c r="Z889" s="64" t="s">
        <v>219</v>
      </c>
      <c r="AA889" s="64" t="s">
        <v>19</v>
      </c>
      <c r="AB889" s="64" t="s">
        <v>3374</v>
      </c>
      <c r="AC889" s="64">
        <v>200</v>
      </c>
      <c r="AD889" s="151"/>
      <c r="AE889" s="173"/>
      <c r="AF889" s="151"/>
      <c r="AG889" s="151"/>
      <c r="AH889" s="151"/>
      <c r="AI889" s="151"/>
      <c r="AJ889" s="173"/>
      <c r="AK889" s="104"/>
      <c r="AL889" s="104"/>
      <c r="AM889" s="104"/>
      <c r="AN889" s="104"/>
      <c r="AO889" s="64" t="s">
        <v>200</v>
      </c>
    </row>
    <row r="890" spans="1:41" s="64" customFormat="1">
      <c r="A890" s="64">
        <v>889</v>
      </c>
      <c r="C890" s="64" t="s">
        <v>1849</v>
      </c>
      <c r="D890" s="64" t="s">
        <v>3209</v>
      </c>
      <c r="E890" s="64" t="s">
        <v>3409</v>
      </c>
      <c r="F890" s="64" t="s">
        <v>3322</v>
      </c>
      <c r="G890" s="64" t="s">
        <v>2</v>
      </c>
      <c r="H890" s="64" t="s">
        <v>169</v>
      </c>
      <c r="I890" s="64">
        <v>2018</v>
      </c>
      <c r="L890" s="64" t="s">
        <v>3368</v>
      </c>
      <c r="M890" s="165"/>
      <c r="N890" s="64" t="s">
        <v>3725</v>
      </c>
      <c r="O890" s="101" t="s">
        <v>3830</v>
      </c>
      <c r="P890" s="101" t="s">
        <v>3838</v>
      </c>
      <c r="R890" s="163" t="s">
        <v>4088</v>
      </c>
      <c r="S890" s="101"/>
      <c r="T890" s="64" t="s">
        <v>3793</v>
      </c>
      <c r="U890" s="64" t="s">
        <v>3453</v>
      </c>
      <c r="V890" s="82" t="s">
        <v>3470</v>
      </c>
      <c r="W890" s="82" t="s">
        <v>3469</v>
      </c>
      <c r="X890" s="64" t="s">
        <v>3460</v>
      </c>
      <c r="Y890" s="64" t="s">
        <v>3369</v>
      </c>
      <c r="Z890" s="64" t="s">
        <v>219</v>
      </c>
      <c r="AA890" s="64" t="s">
        <v>19</v>
      </c>
      <c r="AB890" s="64" t="s">
        <v>3374</v>
      </c>
      <c r="AC890" s="64">
        <v>200</v>
      </c>
      <c r="AD890" s="151" t="s">
        <v>3376</v>
      </c>
      <c r="AE890" s="173"/>
      <c r="AF890" s="151">
        <v>1</v>
      </c>
      <c r="AG890" s="151"/>
      <c r="AH890" s="151">
        <v>1</v>
      </c>
      <c r="AI890" s="151" t="s">
        <v>1681</v>
      </c>
      <c r="AJ890" s="173"/>
      <c r="AK890" s="104"/>
      <c r="AL890" s="104"/>
      <c r="AM890" s="104"/>
      <c r="AN890" s="104"/>
      <c r="AO890" s="64" t="s">
        <v>200</v>
      </c>
    </row>
    <row r="891" spans="1:41" s="64" customFormat="1">
      <c r="A891" s="64">
        <v>890</v>
      </c>
      <c r="C891" s="64" t="s">
        <v>1849</v>
      </c>
      <c r="D891" s="64" t="s">
        <v>3210</v>
      </c>
      <c r="E891" s="64" t="s">
        <v>3409</v>
      </c>
      <c r="F891" s="64" t="s">
        <v>3323</v>
      </c>
      <c r="G891" s="64" t="s">
        <v>2</v>
      </c>
      <c r="H891" s="64" t="s">
        <v>169</v>
      </c>
      <c r="I891" s="64">
        <v>2018</v>
      </c>
      <c r="L891" s="64" t="s">
        <v>3368</v>
      </c>
      <c r="M891" s="165"/>
      <c r="N891" s="64" t="s">
        <v>3725</v>
      </c>
      <c r="O891" s="101" t="s">
        <v>3830</v>
      </c>
      <c r="P891" s="101" t="s">
        <v>3838</v>
      </c>
      <c r="R891" s="163" t="s">
        <v>4088</v>
      </c>
      <c r="S891" s="101"/>
      <c r="T891" s="64" t="s">
        <v>3793</v>
      </c>
      <c r="U891" s="64" t="s">
        <v>3453</v>
      </c>
      <c r="V891" s="82" t="s">
        <v>3470</v>
      </c>
      <c r="W891" s="82" t="s">
        <v>3469</v>
      </c>
      <c r="X891" s="64" t="s">
        <v>3460</v>
      </c>
      <c r="Y891" s="64" t="s">
        <v>1828</v>
      </c>
      <c r="Z891" s="64" t="s">
        <v>219</v>
      </c>
      <c r="AA891" s="64" t="s">
        <v>19</v>
      </c>
      <c r="AB891" s="64" t="s">
        <v>14</v>
      </c>
      <c r="AC891" s="64">
        <v>200</v>
      </c>
      <c r="AD891" s="151"/>
      <c r="AE891" s="173"/>
      <c r="AF891" s="151"/>
      <c r="AG891" s="151"/>
      <c r="AH891" s="151"/>
      <c r="AI891" s="151"/>
      <c r="AJ891" s="173"/>
      <c r="AK891" s="104"/>
      <c r="AL891" s="104"/>
      <c r="AM891" s="104"/>
      <c r="AN891" s="104"/>
      <c r="AO891" s="64" t="s">
        <v>200</v>
      </c>
    </row>
    <row r="892" spans="1:41" s="64" customFormat="1">
      <c r="A892" s="64">
        <v>891</v>
      </c>
      <c r="C892" s="64" t="s">
        <v>1849</v>
      </c>
      <c r="D892" s="64" t="s">
        <v>3211</v>
      </c>
      <c r="E892" s="64" t="s">
        <v>3409</v>
      </c>
      <c r="F892" s="64" t="s">
        <v>3324</v>
      </c>
      <c r="G892" s="64" t="s">
        <v>2</v>
      </c>
      <c r="H892" s="64" t="s">
        <v>169</v>
      </c>
      <c r="I892" s="64">
        <v>2018</v>
      </c>
      <c r="L892" s="64" t="s">
        <v>3368</v>
      </c>
      <c r="M892" s="165"/>
      <c r="N892" s="64" t="s">
        <v>3725</v>
      </c>
      <c r="O892" s="101" t="s">
        <v>3830</v>
      </c>
      <c r="P892" s="101" t="s">
        <v>3838</v>
      </c>
      <c r="R892" s="163" t="s">
        <v>4088</v>
      </c>
      <c r="S892" s="101"/>
      <c r="T892" s="64" t="s">
        <v>3793</v>
      </c>
      <c r="U892" s="64" t="s">
        <v>3453</v>
      </c>
      <c r="V892" s="82" t="s">
        <v>3470</v>
      </c>
      <c r="W892" s="82" t="s">
        <v>3469</v>
      </c>
      <c r="X892" s="64" t="s">
        <v>3460</v>
      </c>
      <c r="Y892" s="64" t="s">
        <v>1828</v>
      </c>
      <c r="Z892" s="64" t="s">
        <v>219</v>
      </c>
      <c r="AA892" s="64" t="s">
        <v>19</v>
      </c>
      <c r="AB892" s="64" t="s">
        <v>14</v>
      </c>
      <c r="AC892" s="64">
        <v>200</v>
      </c>
      <c r="AD892" s="151"/>
      <c r="AE892" s="173"/>
      <c r="AF892" s="151"/>
      <c r="AG892" s="151"/>
      <c r="AH892" s="151"/>
      <c r="AI892" s="151"/>
      <c r="AJ892" s="173"/>
      <c r="AK892" s="104"/>
      <c r="AL892" s="104"/>
      <c r="AM892" s="104"/>
      <c r="AN892" s="104"/>
      <c r="AO892" s="64" t="s">
        <v>200</v>
      </c>
    </row>
    <row r="893" spans="1:41" s="64" customFormat="1">
      <c r="A893" s="64">
        <v>892</v>
      </c>
      <c r="C893" s="64" t="s">
        <v>1849</v>
      </c>
      <c r="D893" s="64" t="s">
        <v>3212</v>
      </c>
      <c r="E893" s="64" t="s">
        <v>3409</v>
      </c>
      <c r="F893" s="64" t="s">
        <v>3325</v>
      </c>
      <c r="G893" s="64" t="s">
        <v>2</v>
      </c>
      <c r="H893" s="64" t="s">
        <v>169</v>
      </c>
      <c r="I893" s="64">
        <v>2018</v>
      </c>
      <c r="L893" s="64" t="s">
        <v>3368</v>
      </c>
      <c r="M893" s="165"/>
      <c r="N893" s="64" t="s">
        <v>3725</v>
      </c>
      <c r="O893" s="101" t="s">
        <v>3830</v>
      </c>
      <c r="P893" s="101" t="s">
        <v>3838</v>
      </c>
      <c r="R893" s="163" t="s">
        <v>4088</v>
      </c>
      <c r="S893" s="101"/>
      <c r="T893" s="64" t="s">
        <v>3793</v>
      </c>
      <c r="U893" s="64" t="s">
        <v>3453</v>
      </c>
      <c r="V893" s="82" t="s">
        <v>3470</v>
      </c>
      <c r="W893" s="82" t="s">
        <v>3469</v>
      </c>
      <c r="X893" s="64" t="s">
        <v>3460</v>
      </c>
      <c r="Y893" s="64" t="s">
        <v>1828</v>
      </c>
      <c r="Z893" s="64" t="s">
        <v>219</v>
      </c>
      <c r="AA893" s="64" t="s">
        <v>19</v>
      </c>
      <c r="AB893" s="64" t="s">
        <v>14</v>
      </c>
      <c r="AC893" s="64">
        <v>200</v>
      </c>
      <c r="AD893" s="151"/>
      <c r="AE893" s="173"/>
      <c r="AF893" s="151"/>
      <c r="AG893" s="151"/>
      <c r="AH893" s="151"/>
      <c r="AI893" s="151"/>
      <c r="AJ893" s="173"/>
      <c r="AK893" s="104"/>
      <c r="AL893" s="104"/>
      <c r="AM893" s="104"/>
      <c r="AN893" s="104"/>
      <c r="AO893" s="64" t="s">
        <v>200</v>
      </c>
    </row>
    <row r="894" spans="1:41" s="64" customFormat="1">
      <c r="A894" s="64">
        <v>893</v>
      </c>
      <c r="C894" s="64" t="s">
        <v>1849</v>
      </c>
      <c r="D894" s="64" t="s">
        <v>3213</v>
      </c>
      <c r="E894" s="64" t="s">
        <v>3409</v>
      </c>
      <c r="F894" s="64" t="s">
        <v>3326</v>
      </c>
      <c r="G894" s="64" t="s">
        <v>2</v>
      </c>
      <c r="H894" s="64" t="s">
        <v>169</v>
      </c>
      <c r="I894" s="64">
        <v>2018</v>
      </c>
      <c r="L894" s="64" t="s">
        <v>3368</v>
      </c>
      <c r="M894" s="165"/>
      <c r="N894" s="64" t="s">
        <v>3725</v>
      </c>
      <c r="O894" s="101" t="s">
        <v>3830</v>
      </c>
      <c r="P894" s="101" t="s">
        <v>3838</v>
      </c>
      <c r="R894" s="163" t="s">
        <v>4088</v>
      </c>
      <c r="S894" s="101"/>
      <c r="T894" s="64" t="s">
        <v>3793</v>
      </c>
      <c r="U894" s="64" t="s">
        <v>3453</v>
      </c>
      <c r="V894" s="82" t="s">
        <v>3470</v>
      </c>
      <c r="W894" s="82" t="s">
        <v>3469</v>
      </c>
      <c r="X894" s="64" t="s">
        <v>3460</v>
      </c>
      <c r="Y894" s="64" t="s">
        <v>1828</v>
      </c>
      <c r="Z894" s="64" t="s">
        <v>219</v>
      </c>
      <c r="AA894" s="64" t="s">
        <v>19</v>
      </c>
      <c r="AB894" s="64" t="s">
        <v>14</v>
      </c>
      <c r="AC894" s="64">
        <v>200</v>
      </c>
      <c r="AD894" s="151"/>
      <c r="AE894" s="173"/>
      <c r="AF894" s="151"/>
      <c r="AG894" s="151"/>
      <c r="AH894" s="151"/>
      <c r="AI894" s="151"/>
      <c r="AJ894" s="173"/>
      <c r="AK894" s="104"/>
      <c r="AL894" s="104"/>
      <c r="AM894" s="104"/>
      <c r="AN894" s="104"/>
      <c r="AO894" s="64" t="s">
        <v>200</v>
      </c>
    </row>
    <row r="895" spans="1:41">
      <c r="A895" s="85">
        <v>894</v>
      </c>
      <c r="C895" s="85" t="s">
        <v>1850</v>
      </c>
      <c r="D895" s="85" t="s">
        <v>3214</v>
      </c>
      <c r="E895" s="85" t="s">
        <v>3409</v>
      </c>
      <c r="F895" s="85" t="s">
        <v>3327</v>
      </c>
      <c r="G895" s="85" t="s">
        <v>2</v>
      </c>
      <c r="H895" s="85" t="s">
        <v>169</v>
      </c>
      <c r="I895" s="85">
        <v>2018</v>
      </c>
      <c r="L895" s="85" t="s">
        <v>3368</v>
      </c>
      <c r="N895" s="85" t="s">
        <v>3725</v>
      </c>
      <c r="O895" s="92" t="s">
        <v>3830</v>
      </c>
      <c r="P895" s="92" t="s">
        <v>3838</v>
      </c>
      <c r="R895" s="159" t="s">
        <v>4088</v>
      </c>
      <c r="S895" s="70"/>
      <c r="T895" s="85" t="s">
        <v>3793</v>
      </c>
      <c r="U895" s="85" t="s">
        <v>3453</v>
      </c>
      <c r="V895" s="97" t="s">
        <v>3470</v>
      </c>
      <c r="W895" s="97" t="s">
        <v>3469</v>
      </c>
      <c r="X895" s="96" t="s">
        <v>3460</v>
      </c>
      <c r="Y895" s="85" t="s">
        <v>1828</v>
      </c>
      <c r="Z895" s="85" t="s">
        <v>219</v>
      </c>
      <c r="AA895" s="85" t="s">
        <v>19</v>
      </c>
      <c r="AB895" s="85" t="s">
        <v>14</v>
      </c>
      <c r="AC895" s="85">
        <v>200</v>
      </c>
      <c r="AG895" s="145">
        <v>889</v>
      </c>
      <c r="AH895" s="145">
        <v>1</v>
      </c>
      <c r="AI895" s="145" t="s">
        <v>1847</v>
      </c>
      <c r="AO895" s="85" t="s">
        <v>200</v>
      </c>
    </row>
    <row r="896" spans="1:41">
      <c r="A896" s="85">
        <v>895</v>
      </c>
      <c r="C896" s="85" t="s">
        <v>1850</v>
      </c>
      <c r="D896" s="85" t="s">
        <v>3215</v>
      </c>
      <c r="E896" s="85" t="s">
        <v>3409</v>
      </c>
      <c r="F896" s="85" t="s">
        <v>3328</v>
      </c>
      <c r="G896" s="85" t="s">
        <v>2</v>
      </c>
      <c r="H896" s="85" t="s">
        <v>169</v>
      </c>
      <c r="I896" s="85">
        <v>2018</v>
      </c>
      <c r="L896" s="85" t="s">
        <v>3368</v>
      </c>
      <c r="N896" s="85" t="s">
        <v>3725</v>
      </c>
      <c r="O896" s="92" t="s">
        <v>3830</v>
      </c>
      <c r="P896" s="92" t="s">
        <v>3838</v>
      </c>
      <c r="R896" s="159" t="s">
        <v>4088</v>
      </c>
      <c r="S896" s="70"/>
      <c r="T896" s="85" t="s">
        <v>3793</v>
      </c>
      <c r="U896" s="85" t="s">
        <v>3453</v>
      </c>
      <c r="V896" s="97" t="s">
        <v>3470</v>
      </c>
      <c r="W896" s="97" t="s">
        <v>3469</v>
      </c>
      <c r="X896" s="96" t="s">
        <v>3460</v>
      </c>
      <c r="Y896" s="85" t="s">
        <v>1828</v>
      </c>
      <c r="Z896" s="85" t="s">
        <v>219</v>
      </c>
      <c r="AA896" s="85" t="s">
        <v>19</v>
      </c>
      <c r="AB896" s="85" t="s">
        <v>14</v>
      </c>
      <c r="AC896" s="85">
        <v>200</v>
      </c>
      <c r="AO896" s="85" t="s">
        <v>200</v>
      </c>
    </row>
    <row r="897" spans="1:41">
      <c r="A897" s="85">
        <v>896</v>
      </c>
      <c r="C897" s="85" t="s">
        <v>1850</v>
      </c>
      <c r="D897" s="85" t="s">
        <v>3216</v>
      </c>
      <c r="E897" s="85" t="s">
        <v>3409</v>
      </c>
      <c r="F897" s="85" t="s">
        <v>3329</v>
      </c>
      <c r="G897" s="85" t="s">
        <v>2</v>
      </c>
      <c r="H897" s="85" t="s">
        <v>169</v>
      </c>
      <c r="I897" s="85">
        <v>2018</v>
      </c>
      <c r="L897" s="85" t="s">
        <v>3368</v>
      </c>
      <c r="N897" s="85" t="s">
        <v>3725</v>
      </c>
      <c r="O897" s="92" t="s">
        <v>3830</v>
      </c>
      <c r="P897" s="92" t="s">
        <v>3838</v>
      </c>
      <c r="R897" s="159" t="s">
        <v>4088</v>
      </c>
      <c r="S897" s="70"/>
      <c r="T897" s="85" t="s">
        <v>3793</v>
      </c>
      <c r="U897" s="85" t="s">
        <v>3453</v>
      </c>
      <c r="V897" s="97" t="s">
        <v>3470</v>
      </c>
      <c r="W897" s="97" t="s">
        <v>3469</v>
      </c>
      <c r="X897" s="96" t="s">
        <v>3460</v>
      </c>
      <c r="Y897" s="85" t="s">
        <v>3371</v>
      </c>
      <c r="Z897" s="85" t="s">
        <v>3373</v>
      </c>
      <c r="AA897" s="85" t="s">
        <v>19</v>
      </c>
      <c r="AB897" s="85" t="s">
        <v>14</v>
      </c>
      <c r="AC897" s="85">
        <v>200</v>
      </c>
      <c r="AO897" s="85" t="s">
        <v>200</v>
      </c>
    </row>
    <row r="898" spans="1:41">
      <c r="A898" s="85">
        <v>897</v>
      </c>
      <c r="C898" s="85" t="s">
        <v>1850</v>
      </c>
      <c r="D898" s="85" t="s">
        <v>3526</v>
      </c>
      <c r="E898" s="85" t="s">
        <v>3409</v>
      </c>
      <c r="F898" s="85" t="s">
        <v>3330</v>
      </c>
      <c r="G898" s="85" t="s">
        <v>2</v>
      </c>
      <c r="H898" s="85" t="s">
        <v>169</v>
      </c>
      <c r="I898" s="85">
        <v>2018</v>
      </c>
      <c r="L898" s="85" t="s">
        <v>3367</v>
      </c>
      <c r="N898" s="85" t="s">
        <v>3725</v>
      </c>
      <c r="O898" s="92" t="s">
        <v>3830</v>
      </c>
      <c r="P898" s="92" t="s">
        <v>3838</v>
      </c>
      <c r="R898" s="159" t="s">
        <v>4088</v>
      </c>
      <c r="S898" s="70"/>
      <c r="T898" s="85" t="s">
        <v>3793</v>
      </c>
      <c r="U898" s="85" t="s">
        <v>3453</v>
      </c>
      <c r="V898" s="97" t="s">
        <v>3470</v>
      </c>
      <c r="W898" s="97" t="s">
        <v>3469</v>
      </c>
      <c r="X898" s="96" t="s">
        <v>3460</v>
      </c>
      <c r="Y898" s="85" t="s">
        <v>3545</v>
      </c>
      <c r="Z898" s="168" t="s">
        <v>4337</v>
      </c>
      <c r="AA898" s="85" t="s">
        <v>19</v>
      </c>
      <c r="AB898" s="85" t="s">
        <v>14</v>
      </c>
      <c r="AC898" s="85">
        <v>200</v>
      </c>
      <c r="AO898" s="85" t="s">
        <v>200</v>
      </c>
    </row>
    <row r="899" spans="1:41" s="64" customFormat="1">
      <c r="A899" s="64">
        <v>898</v>
      </c>
      <c r="C899" s="64" t="s">
        <v>1849</v>
      </c>
      <c r="D899" s="64" t="s">
        <v>3217</v>
      </c>
      <c r="E899" s="64" t="s">
        <v>3410</v>
      </c>
      <c r="F899" s="64" t="s">
        <v>3331</v>
      </c>
      <c r="G899" s="64" t="s">
        <v>2</v>
      </c>
      <c r="H899" s="64" t="s">
        <v>169</v>
      </c>
      <c r="I899" s="64">
        <v>2018</v>
      </c>
      <c r="L899" s="64" t="s">
        <v>3368</v>
      </c>
      <c r="M899" s="165"/>
      <c r="N899" s="64" t="s">
        <v>3726</v>
      </c>
      <c r="O899" s="101" t="s">
        <v>3830</v>
      </c>
      <c r="P899" s="101" t="s">
        <v>3837</v>
      </c>
      <c r="R899" s="163" t="s">
        <v>4089</v>
      </c>
      <c r="S899" s="101"/>
      <c r="T899" s="64" t="s">
        <v>676</v>
      </c>
      <c r="U899" s="64" t="s">
        <v>3453</v>
      </c>
      <c r="V899" s="82" t="s">
        <v>3472</v>
      </c>
      <c r="W899" s="82" t="s">
        <v>3471</v>
      </c>
      <c r="X899" s="64" t="s">
        <v>3460</v>
      </c>
      <c r="Y899" s="64" t="s">
        <v>3369</v>
      </c>
      <c r="Z899" s="64" t="s">
        <v>219</v>
      </c>
      <c r="AA899" s="64" t="s">
        <v>19</v>
      </c>
      <c r="AB899" s="64" t="s">
        <v>3374</v>
      </c>
      <c r="AC899" s="64">
        <v>200</v>
      </c>
      <c r="AD899" s="151" t="s">
        <v>3376</v>
      </c>
      <c r="AE899" s="173"/>
      <c r="AF899" s="151">
        <v>1</v>
      </c>
      <c r="AG899" s="151"/>
      <c r="AH899" s="151">
        <v>1</v>
      </c>
      <c r="AI899" s="151" t="s">
        <v>1681</v>
      </c>
      <c r="AJ899" s="173"/>
      <c r="AK899" s="104"/>
      <c r="AL899" s="104"/>
      <c r="AM899" s="104"/>
      <c r="AN899" s="104"/>
      <c r="AO899" s="64" t="s">
        <v>200</v>
      </c>
    </row>
    <row r="900" spans="1:41" s="64" customFormat="1">
      <c r="A900" s="64">
        <v>899</v>
      </c>
      <c r="C900" s="64" t="s">
        <v>1849</v>
      </c>
      <c r="D900" s="64" t="s">
        <v>3218</v>
      </c>
      <c r="E900" s="64" t="s">
        <v>3410</v>
      </c>
      <c r="F900" s="64" t="s">
        <v>3332</v>
      </c>
      <c r="G900" s="64" t="s">
        <v>2</v>
      </c>
      <c r="H900" s="64" t="s">
        <v>169</v>
      </c>
      <c r="I900" s="64">
        <v>2018</v>
      </c>
      <c r="L900" s="64" t="s">
        <v>3368</v>
      </c>
      <c r="M900" s="165"/>
      <c r="N900" s="64" t="s">
        <v>3726</v>
      </c>
      <c r="O900" s="101" t="s">
        <v>3830</v>
      </c>
      <c r="P900" s="101" t="s">
        <v>3837</v>
      </c>
      <c r="R900" s="163" t="s">
        <v>4089</v>
      </c>
      <c r="S900" s="101"/>
      <c r="T900" s="64" t="s">
        <v>676</v>
      </c>
      <c r="U900" s="64" t="s">
        <v>1685</v>
      </c>
      <c r="V900" s="82" t="s">
        <v>3472</v>
      </c>
      <c r="W900" s="82" t="s">
        <v>3471</v>
      </c>
      <c r="X900" s="64" t="s">
        <v>3460</v>
      </c>
      <c r="Y900" s="64" t="s">
        <v>1828</v>
      </c>
      <c r="Z900" s="64" t="s">
        <v>219</v>
      </c>
      <c r="AA900" s="64" t="s">
        <v>19</v>
      </c>
      <c r="AB900" s="64" t="s">
        <v>14</v>
      </c>
      <c r="AC900" s="64">
        <v>200</v>
      </c>
      <c r="AD900" s="151"/>
      <c r="AE900" s="173"/>
      <c r="AF900" s="151"/>
      <c r="AG900" s="151"/>
      <c r="AH900" s="151"/>
      <c r="AI900" s="151"/>
      <c r="AJ900" s="173"/>
      <c r="AK900" s="104"/>
      <c r="AL900" s="104"/>
      <c r="AM900" s="104"/>
      <c r="AN900" s="104"/>
      <c r="AO900" s="64" t="s">
        <v>200</v>
      </c>
    </row>
    <row r="901" spans="1:41" s="64" customFormat="1">
      <c r="A901" s="64">
        <v>900</v>
      </c>
      <c r="C901" s="64" t="s">
        <v>1849</v>
      </c>
      <c r="D901" s="64" t="s">
        <v>3219</v>
      </c>
      <c r="E901" s="64" t="s">
        <v>3410</v>
      </c>
      <c r="F901" s="64" t="s">
        <v>3333</v>
      </c>
      <c r="G901" s="64" t="s">
        <v>2</v>
      </c>
      <c r="H901" s="64" t="s">
        <v>169</v>
      </c>
      <c r="I901" s="64">
        <v>2018</v>
      </c>
      <c r="L901" s="64" t="s">
        <v>3368</v>
      </c>
      <c r="M901" s="165"/>
      <c r="N901" s="64" t="s">
        <v>3726</v>
      </c>
      <c r="O901" s="101" t="s">
        <v>3830</v>
      </c>
      <c r="P901" s="101" t="s">
        <v>3837</v>
      </c>
      <c r="R901" s="163" t="s">
        <v>4089</v>
      </c>
      <c r="S901" s="101"/>
      <c r="T901" s="64" t="s">
        <v>676</v>
      </c>
      <c r="U901" s="64" t="s">
        <v>1685</v>
      </c>
      <c r="V901" s="82" t="s">
        <v>3472</v>
      </c>
      <c r="W901" s="82" t="s">
        <v>3471</v>
      </c>
      <c r="X901" s="64" t="s">
        <v>3460</v>
      </c>
      <c r="Y901" s="64" t="s">
        <v>1828</v>
      </c>
      <c r="Z901" s="64" t="s">
        <v>219</v>
      </c>
      <c r="AA901" s="64" t="s">
        <v>19</v>
      </c>
      <c r="AB901" s="64" t="s">
        <v>14</v>
      </c>
      <c r="AC901" s="64">
        <v>200</v>
      </c>
      <c r="AD901" s="151"/>
      <c r="AE901" s="173"/>
      <c r="AF901" s="151"/>
      <c r="AG901" s="151"/>
      <c r="AH901" s="151"/>
      <c r="AI901" s="151"/>
      <c r="AJ901" s="173"/>
      <c r="AK901" s="104"/>
      <c r="AL901" s="104"/>
      <c r="AM901" s="104"/>
      <c r="AN901" s="104"/>
      <c r="AO901" s="64" t="s">
        <v>200</v>
      </c>
    </row>
    <row r="902" spans="1:41" s="64" customFormat="1">
      <c r="A902" s="64">
        <v>901</v>
      </c>
      <c r="C902" s="64" t="s">
        <v>1849</v>
      </c>
      <c r="D902" s="64" t="s">
        <v>3220</v>
      </c>
      <c r="E902" s="64" t="s">
        <v>3410</v>
      </c>
      <c r="F902" s="64" t="s">
        <v>3334</v>
      </c>
      <c r="G902" s="64" t="s">
        <v>2</v>
      </c>
      <c r="H902" s="64" t="s">
        <v>169</v>
      </c>
      <c r="I902" s="64">
        <v>2018</v>
      </c>
      <c r="L902" s="64" t="s">
        <v>3368</v>
      </c>
      <c r="M902" s="165"/>
      <c r="N902" s="64" t="s">
        <v>3726</v>
      </c>
      <c r="O902" s="101" t="s">
        <v>3830</v>
      </c>
      <c r="P902" s="101" t="s">
        <v>3837</v>
      </c>
      <c r="R902" s="163" t="s">
        <v>4089</v>
      </c>
      <c r="S902" s="101"/>
      <c r="T902" s="64" t="s">
        <v>676</v>
      </c>
      <c r="U902" s="64" t="s">
        <v>1685</v>
      </c>
      <c r="V902" s="82" t="s">
        <v>3472</v>
      </c>
      <c r="W902" s="82" t="s">
        <v>3471</v>
      </c>
      <c r="X902" s="64" t="s">
        <v>3460</v>
      </c>
      <c r="Y902" s="64" t="s">
        <v>1828</v>
      </c>
      <c r="Z902" s="64" t="s">
        <v>219</v>
      </c>
      <c r="AA902" s="64" t="s">
        <v>19</v>
      </c>
      <c r="AB902" s="64" t="s">
        <v>14</v>
      </c>
      <c r="AC902" s="64">
        <v>200</v>
      </c>
      <c r="AD902" s="151"/>
      <c r="AE902" s="173"/>
      <c r="AF902" s="151"/>
      <c r="AG902" s="151"/>
      <c r="AH902" s="151"/>
      <c r="AI902" s="151"/>
      <c r="AJ902" s="173"/>
      <c r="AK902" s="104"/>
      <c r="AL902" s="104"/>
      <c r="AM902" s="104"/>
      <c r="AN902" s="104"/>
      <c r="AO902" s="64" t="s">
        <v>200</v>
      </c>
    </row>
    <row r="903" spans="1:41" s="64" customFormat="1">
      <c r="A903" s="64">
        <v>902</v>
      </c>
      <c r="C903" s="64" t="s">
        <v>1849</v>
      </c>
      <c r="D903" s="64" t="s">
        <v>3221</v>
      </c>
      <c r="E903" s="64" t="s">
        <v>3410</v>
      </c>
      <c r="F903" s="64" t="s">
        <v>3335</v>
      </c>
      <c r="G903" s="64" t="s">
        <v>2</v>
      </c>
      <c r="H903" s="64" t="s">
        <v>169</v>
      </c>
      <c r="I903" s="64">
        <v>2018</v>
      </c>
      <c r="L903" s="64" t="s">
        <v>3368</v>
      </c>
      <c r="M903" s="165"/>
      <c r="N903" s="64" t="s">
        <v>3726</v>
      </c>
      <c r="O903" s="101" t="s">
        <v>3830</v>
      </c>
      <c r="P903" s="101" t="s">
        <v>3837</v>
      </c>
      <c r="R903" s="163" t="s">
        <v>4089</v>
      </c>
      <c r="S903" s="101"/>
      <c r="T903" s="64" t="s">
        <v>676</v>
      </c>
      <c r="U903" s="64" t="s">
        <v>1685</v>
      </c>
      <c r="V903" s="82" t="s">
        <v>3472</v>
      </c>
      <c r="W903" s="82" t="s">
        <v>3471</v>
      </c>
      <c r="X903" s="64" t="s">
        <v>3460</v>
      </c>
      <c r="Y903" s="64" t="s">
        <v>1828</v>
      </c>
      <c r="Z903" s="64" t="s">
        <v>219</v>
      </c>
      <c r="AA903" s="64" t="s">
        <v>19</v>
      </c>
      <c r="AB903" s="64" t="s">
        <v>14</v>
      </c>
      <c r="AC903" s="64">
        <v>200</v>
      </c>
      <c r="AD903" s="151"/>
      <c r="AE903" s="173"/>
      <c r="AF903" s="151"/>
      <c r="AG903" s="151"/>
      <c r="AH903" s="151"/>
      <c r="AI903" s="151"/>
      <c r="AJ903" s="173"/>
      <c r="AK903" s="104"/>
      <c r="AL903" s="104"/>
      <c r="AM903" s="104"/>
      <c r="AN903" s="104"/>
      <c r="AO903" s="64" t="s">
        <v>200</v>
      </c>
    </row>
    <row r="904" spans="1:41">
      <c r="A904" s="85">
        <v>903</v>
      </c>
      <c r="C904" s="85" t="s">
        <v>1850</v>
      </c>
      <c r="D904" s="85" t="s">
        <v>3222</v>
      </c>
      <c r="E904" s="85" t="s">
        <v>3410</v>
      </c>
      <c r="F904" s="85" t="s">
        <v>3336</v>
      </c>
      <c r="G904" s="85" t="s">
        <v>2</v>
      </c>
      <c r="H904" s="85" t="s">
        <v>169</v>
      </c>
      <c r="I904" s="85">
        <v>2018</v>
      </c>
      <c r="L904" s="85" t="s">
        <v>3368</v>
      </c>
      <c r="N904" s="85" t="s">
        <v>3726</v>
      </c>
      <c r="O904" s="92" t="s">
        <v>3830</v>
      </c>
      <c r="P904" s="92" t="s">
        <v>3837</v>
      </c>
      <c r="R904" s="159" t="s">
        <v>4089</v>
      </c>
      <c r="S904" s="70"/>
      <c r="T904" s="85" t="s">
        <v>676</v>
      </c>
      <c r="U904" s="85" t="s">
        <v>1685</v>
      </c>
      <c r="V904" s="97" t="s">
        <v>3472</v>
      </c>
      <c r="W904" s="97" t="s">
        <v>3471</v>
      </c>
      <c r="X904" s="96" t="s">
        <v>3460</v>
      </c>
      <c r="Y904" s="85" t="s">
        <v>3371</v>
      </c>
      <c r="Z904" s="85" t="s">
        <v>3373</v>
      </c>
      <c r="AA904" s="85" t="s">
        <v>19</v>
      </c>
      <c r="AB904" s="85" t="s">
        <v>14</v>
      </c>
      <c r="AC904" s="85">
        <v>200</v>
      </c>
      <c r="AO904" s="85" t="s">
        <v>200</v>
      </c>
    </row>
    <row r="905" spans="1:41" s="64" customFormat="1">
      <c r="A905" s="64">
        <v>904</v>
      </c>
      <c r="C905" s="64" t="s">
        <v>1849</v>
      </c>
      <c r="D905" s="64" t="s">
        <v>3527</v>
      </c>
      <c r="E905" s="64" t="s">
        <v>3410</v>
      </c>
      <c r="F905" s="64" t="s">
        <v>3337</v>
      </c>
      <c r="G905" s="64" t="s">
        <v>2</v>
      </c>
      <c r="H905" s="64" t="s">
        <v>169</v>
      </c>
      <c r="I905" s="64">
        <v>2018</v>
      </c>
      <c r="L905" s="64" t="s">
        <v>3367</v>
      </c>
      <c r="M905" s="165"/>
      <c r="N905" s="64" t="s">
        <v>3726</v>
      </c>
      <c r="O905" s="101" t="s">
        <v>3830</v>
      </c>
      <c r="P905" s="101" t="s">
        <v>3837</v>
      </c>
      <c r="R905" s="163" t="s">
        <v>4089</v>
      </c>
      <c r="S905" s="101"/>
      <c r="T905" s="64" t="s">
        <v>676</v>
      </c>
      <c r="U905" s="64" t="s">
        <v>1685</v>
      </c>
      <c r="V905" s="82" t="s">
        <v>3472</v>
      </c>
      <c r="W905" s="82" t="s">
        <v>3471</v>
      </c>
      <c r="X905" s="64" t="s">
        <v>3460</v>
      </c>
      <c r="Y905" s="64" t="s">
        <v>3545</v>
      </c>
      <c r="Z905" s="168" t="s">
        <v>4337</v>
      </c>
      <c r="AA905" s="64" t="s">
        <v>19</v>
      </c>
      <c r="AB905" s="64" t="s">
        <v>14</v>
      </c>
      <c r="AC905" s="64">
        <v>200</v>
      </c>
      <c r="AD905" s="151"/>
      <c r="AE905" s="173"/>
      <c r="AF905" s="151"/>
      <c r="AG905" s="151"/>
      <c r="AH905" s="151"/>
      <c r="AI905" s="151"/>
      <c r="AJ905" s="173"/>
      <c r="AK905" s="104"/>
      <c r="AL905" s="104"/>
      <c r="AM905" s="104"/>
      <c r="AN905" s="104"/>
      <c r="AO905" s="64" t="s">
        <v>200</v>
      </c>
    </row>
    <row r="906" spans="1:41" s="64" customFormat="1">
      <c r="A906" s="64">
        <v>905</v>
      </c>
      <c r="C906" s="64" t="s">
        <v>1849</v>
      </c>
      <c r="D906" s="64" t="s">
        <v>3223</v>
      </c>
      <c r="E906" s="64" t="s">
        <v>3411</v>
      </c>
      <c r="F906" s="64" t="s">
        <v>3338</v>
      </c>
      <c r="G906" s="64" t="s">
        <v>2</v>
      </c>
      <c r="H906" s="64" t="s">
        <v>169</v>
      </c>
      <c r="I906" s="64">
        <v>2018</v>
      </c>
      <c r="L906" s="64" t="s">
        <v>3368</v>
      </c>
      <c r="M906" s="165"/>
      <c r="N906" s="64" t="s">
        <v>3727</v>
      </c>
      <c r="O906" s="101" t="s">
        <v>3830</v>
      </c>
      <c r="P906" s="101" t="s">
        <v>3837</v>
      </c>
      <c r="R906" s="163" t="s">
        <v>4090</v>
      </c>
      <c r="S906" s="101"/>
      <c r="T906" s="64" t="s">
        <v>3794</v>
      </c>
      <c r="U906" s="64" t="s">
        <v>3453</v>
      </c>
      <c r="V906" s="82" t="s">
        <v>3474</v>
      </c>
      <c r="W906" s="82" t="s">
        <v>3473</v>
      </c>
      <c r="X906" s="64" t="s">
        <v>3460</v>
      </c>
      <c r="Y906" s="64" t="s">
        <v>3369</v>
      </c>
      <c r="Z906" s="64" t="s">
        <v>219</v>
      </c>
      <c r="AA906" s="64" t="s">
        <v>19</v>
      </c>
      <c r="AB906" s="64" t="s">
        <v>3374</v>
      </c>
      <c r="AC906" s="64">
        <v>200</v>
      </c>
      <c r="AD906" s="151" t="s">
        <v>3376</v>
      </c>
      <c r="AE906" s="173"/>
      <c r="AF906" s="151">
        <v>1</v>
      </c>
      <c r="AG906" s="151"/>
      <c r="AH906" s="151">
        <v>1</v>
      </c>
      <c r="AI906" s="151" t="s">
        <v>3030</v>
      </c>
      <c r="AJ906" s="173"/>
      <c r="AK906" s="104"/>
      <c r="AL906" s="104"/>
      <c r="AM906" s="104"/>
      <c r="AN906" s="104"/>
      <c r="AO906" s="64" t="s">
        <v>200</v>
      </c>
    </row>
    <row r="907" spans="1:41" s="64" customFormat="1">
      <c r="A907" s="64">
        <v>906</v>
      </c>
      <c r="C907" s="64" t="s">
        <v>1849</v>
      </c>
      <c r="D907" s="64" t="s">
        <v>3224</v>
      </c>
      <c r="E907" s="64" t="s">
        <v>3411</v>
      </c>
      <c r="F907" s="64" t="s">
        <v>3339</v>
      </c>
      <c r="G907" s="64" t="s">
        <v>2</v>
      </c>
      <c r="H907" s="64" t="s">
        <v>169</v>
      </c>
      <c r="I907" s="64">
        <v>2018</v>
      </c>
      <c r="L907" s="64" t="s">
        <v>3368</v>
      </c>
      <c r="M907" s="165"/>
      <c r="N907" s="64" t="s">
        <v>3727</v>
      </c>
      <c r="O907" s="101" t="s">
        <v>3830</v>
      </c>
      <c r="P907" s="101" t="s">
        <v>3837</v>
      </c>
      <c r="R907" s="163" t="s">
        <v>4090</v>
      </c>
      <c r="S907" s="101"/>
      <c r="T907" s="64" t="s">
        <v>3794</v>
      </c>
      <c r="U907" s="64" t="s">
        <v>1685</v>
      </c>
      <c r="V907" s="82" t="s">
        <v>3474</v>
      </c>
      <c r="W907" s="82" t="s">
        <v>3473</v>
      </c>
      <c r="X907" s="64" t="s">
        <v>3460</v>
      </c>
      <c r="Y907" s="64" t="s">
        <v>1828</v>
      </c>
      <c r="Z907" s="64" t="s">
        <v>219</v>
      </c>
      <c r="AA907" s="64" t="s">
        <v>19</v>
      </c>
      <c r="AB907" s="64" t="s">
        <v>14</v>
      </c>
      <c r="AC907" s="64">
        <v>200</v>
      </c>
      <c r="AD907" s="151"/>
      <c r="AE907" s="173"/>
      <c r="AF907" s="151"/>
      <c r="AG907" s="151"/>
      <c r="AH907" s="151"/>
      <c r="AI907" s="151"/>
      <c r="AJ907" s="173"/>
      <c r="AK907" s="104"/>
      <c r="AL907" s="104"/>
      <c r="AM907" s="104"/>
      <c r="AN907" s="104"/>
      <c r="AO907" s="64" t="s">
        <v>200</v>
      </c>
    </row>
    <row r="908" spans="1:41" s="64" customFormat="1">
      <c r="A908" s="64">
        <v>907</v>
      </c>
      <c r="C908" s="64" t="s">
        <v>1849</v>
      </c>
      <c r="D908" s="64" t="s">
        <v>3225</v>
      </c>
      <c r="E908" s="64" t="s">
        <v>3411</v>
      </c>
      <c r="F908" s="64" t="s">
        <v>3340</v>
      </c>
      <c r="G908" s="64" t="s">
        <v>2</v>
      </c>
      <c r="H908" s="64" t="s">
        <v>169</v>
      </c>
      <c r="I908" s="64">
        <v>2018</v>
      </c>
      <c r="L908" s="64" t="s">
        <v>3368</v>
      </c>
      <c r="M908" s="165"/>
      <c r="N908" s="64" t="s">
        <v>3727</v>
      </c>
      <c r="O908" s="101" t="s">
        <v>3830</v>
      </c>
      <c r="P908" s="101" t="s">
        <v>3837</v>
      </c>
      <c r="R908" s="163" t="s">
        <v>4090</v>
      </c>
      <c r="S908" s="101"/>
      <c r="T908" s="64" t="s">
        <v>3794</v>
      </c>
      <c r="U908" s="64" t="s">
        <v>1685</v>
      </c>
      <c r="V908" s="82" t="s">
        <v>3474</v>
      </c>
      <c r="W908" s="82" t="s">
        <v>3473</v>
      </c>
      <c r="X908" s="64" t="s">
        <v>3460</v>
      </c>
      <c r="Y908" s="64" t="s">
        <v>1828</v>
      </c>
      <c r="Z908" s="64" t="s">
        <v>219</v>
      </c>
      <c r="AA908" s="64" t="s">
        <v>19</v>
      </c>
      <c r="AB908" s="64" t="s">
        <v>14</v>
      </c>
      <c r="AC908" s="64">
        <v>200</v>
      </c>
      <c r="AD908" s="151"/>
      <c r="AE908" s="173"/>
      <c r="AF908" s="151"/>
      <c r="AG908" s="151"/>
      <c r="AH908" s="151"/>
      <c r="AI908" s="151"/>
      <c r="AJ908" s="173"/>
      <c r="AK908" s="104"/>
      <c r="AL908" s="104"/>
      <c r="AM908" s="104"/>
      <c r="AN908" s="104"/>
      <c r="AO908" s="64" t="s">
        <v>200</v>
      </c>
    </row>
    <row r="909" spans="1:41" s="64" customFormat="1">
      <c r="A909" s="64">
        <v>908</v>
      </c>
      <c r="C909" s="64" t="s">
        <v>1849</v>
      </c>
      <c r="D909" s="64" t="s">
        <v>3226</v>
      </c>
      <c r="E909" s="64" t="s">
        <v>3411</v>
      </c>
      <c r="F909" s="64" t="s">
        <v>3341</v>
      </c>
      <c r="G909" s="64" t="s">
        <v>2</v>
      </c>
      <c r="H909" s="64" t="s">
        <v>169</v>
      </c>
      <c r="I909" s="64">
        <v>2018</v>
      </c>
      <c r="L909" s="64" t="s">
        <v>3368</v>
      </c>
      <c r="M909" s="165"/>
      <c r="N909" s="64" t="s">
        <v>3727</v>
      </c>
      <c r="O909" s="101" t="s">
        <v>3830</v>
      </c>
      <c r="P909" s="101" t="s">
        <v>3837</v>
      </c>
      <c r="R909" s="163" t="s">
        <v>4090</v>
      </c>
      <c r="S909" s="101"/>
      <c r="T909" s="64" t="s">
        <v>3794</v>
      </c>
      <c r="U909" s="64" t="s">
        <v>1685</v>
      </c>
      <c r="V909" s="82" t="s">
        <v>3474</v>
      </c>
      <c r="W909" s="82" t="s">
        <v>3473</v>
      </c>
      <c r="X909" s="64" t="s">
        <v>3460</v>
      </c>
      <c r="Y909" s="64" t="s">
        <v>1828</v>
      </c>
      <c r="Z909" s="64" t="s">
        <v>219</v>
      </c>
      <c r="AA909" s="64" t="s">
        <v>19</v>
      </c>
      <c r="AB909" s="64" t="s">
        <v>14</v>
      </c>
      <c r="AC909" s="64">
        <v>200</v>
      </c>
      <c r="AD909" s="151"/>
      <c r="AE909" s="173"/>
      <c r="AF909" s="151"/>
      <c r="AG909" s="151"/>
      <c r="AH909" s="151"/>
      <c r="AI909" s="151"/>
      <c r="AJ909" s="173"/>
      <c r="AK909" s="104"/>
      <c r="AL909" s="104"/>
      <c r="AM909" s="104"/>
      <c r="AN909" s="104"/>
      <c r="AO909" s="64" t="s">
        <v>200</v>
      </c>
    </row>
    <row r="910" spans="1:41">
      <c r="A910" s="85">
        <v>909</v>
      </c>
      <c r="C910" s="85" t="s">
        <v>1850</v>
      </c>
      <c r="D910" s="85" t="s">
        <v>3227</v>
      </c>
      <c r="E910" s="85" t="s">
        <v>3411</v>
      </c>
      <c r="F910" s="85" t="s">
        <v>3342</v>
      </c>
      <c r="G910" s="85" t="s">
        <v>2</v>
      </c>
      <c r="H910" s="85" t="s">
        <v>169</v>
      </c>
      <c r="I910" s="85">
        <v>2018</v>
      </c>
      <c r="L910" s="85" t="s">
        <v>3368</v>
      </c>
      <c r="N910" s="85" t="s">
        <v>3727</v>
      </c>
      <c r="O910" s="92" t="s">
        <v>3830</v>
      </c>
      <c r="P910" s="92" t="s">
        <v>3837</v>
      </c>
      <c r="R910" s="159" t="s">
        <v>4090</v>
      </c>
      <c r="S910" s="70"/>
      <c r="T910" s="85" t="s">
        <v>3794</v>
      </c>
      <c r="U910" s="85" t="s">
        <v>1685</v>
      </c>
      <c r="V910" s="97" t="s">
        <v>3474</v>
      </c>
      <c r="W910" s="97" t="s">
        <v>3473</v>
      </c>
      <c r="X910" s="96" t="s">
        <v>3460</v>
      </c>
      <c r="Y910" s="85" t="s">
        <v>3371</v>
      </c>
      <c r="Z910" s="85" t="s">
        <v>3373</v>
      </c>
      <c r="AA910" s="85" t="s">
        <v>19</v>
      </c>
      <c r="AB910" s="85" t="s">
        <v>14</v>
      </c>
      <c r="AC910" s="85">
        <v>200</v>
      </c>
      <c r="AO910" s="85" t="s">
        <v>200</v>
      </c>
    </row>
    <row r="911" spans="1:41">
      <c r="A911" s="85">
        <v>910</v>
      </c>
      <c r="C911" s="85" t="s">
        <v>1850</v>
      </c>
      <c r="D911" s="85" t="s">
        <v>3528</v>
      </c>
      <c r="E911" s="85" t="s">
        <v>3411</v>
      </c>
      <c r="F911" s="85" t="s">
        <v>3343</v>
      </c>
      <c r="G911" s="85" t="s">
        <v>2</v>
      </c>
      <c r="H911" s="85" t="s">
        <v>169</v>
      </c>
      <c r="I911" s="85">
        <v>2018</v>
      </c>
      <c r="L911" s="85" t="s">
        <v>3367</v>
      </c>
      <c r="N911" s="85" t="s">
        <v>3727</v>
      </c>
      <c r="O911" s="92" t="s">
        <v>3830</v>
      </c>
      <c r="P911" s="92" t="s">
        <v>3837</v>
      </c>
      <c r="R911" s="159" t="s">
        <v>4090</v>
      </c>
      <c r="S911" s="70"/>
      <c r="T911" s="85" t="s">
        <v>3794</v>
      </c>
      <c r="U911" s="85" t="s">
        <v>1685</v>
      </c>
      <c r="V911" s="97" t="s">
        <v>3474</v>
      </c>
      <c r="W911" s="97" t="s">
        <v>3473</v>
      </c>
      <c r="X911" s="96" t="s">
        <v>3460</v>
      </c>
      <c r="Y911" s="85" t="s">
        <v>3545</v>
      </c>
      <c r="Z911" s="168" t="s">
        <v>4337</v>
      </c>
      <c r="AA911" s="85" t="s">
        <v>19</v>
      </c>
      <c r="AB911" s="85" t="s">
        <v>14</v>
      </c>
      <c r="AC911" s="85">
        <v>200</v>
      </c>
      <c r="AO911" s="85" t="s">
        <v>200</v>
      </c>
    </row>
    <row r="912" spans="1:41" s="64" customFormat="1">
      <c r="A912" s="64">
        <v>911</v>
      </c>
      <c r="C912" s="64" t="s">
        <v>1849</v>
      </c>
      <c r="D912" s="64" t="s">
        <v>3228</v>
      </c>
      <c r="E912" s="64" t="s">
        <v>3412</v>
      </c>
      <c r="F912" s="64" t="s">
        <v>3344</v>
      </c>
      <c r="G912" s="64" t="s">
        <v>2</v>
      </c>
      <c r="H912" s="64" t="s">
        <v>169</v>
      </c>
      <c r="I912" s="64">
        <v>2018</v>
      </c>
      <c r="L912" s="64" t="s">
        <v>3368</v>
      </c>
      <c r="M912" s="165"/>
      <c r="N912" s="64" t="s">
        <v>3728</v>
      </c>
      <c r="O912" s="101" t="s">
        <v>3831</v>
      </c>
      <c r="P912" s="101" t="s">
        <v>3840</v>
      </c>
      <c r="R912" s="163" t="s">
        <v>4091</v>
      </c>
      <c r="S912" s="101"/>
      <c r="T912" s="64" t="s">
        <v>3795</v>
      </c>
      <c r="U912" s="64" t="s">
        <v>3458</v>
      </c>
      <c r="V912" s="82" t="s">
        <v>3476</v>
      </c>
      <c r="W912" s="82" t="s">
        <v>3475</v>
      </c>
      <c r="X912" s="64" t="s">
        <v>3464</v>
      </c>
      <c r="Y912" s="64" t="s">
        <v>3369</v>
      </c>
      <c r="Z912" s="64" t="s">
        <v>219</v>
      </c>
      <c r="AA912" s="64" t="s">
        <v>19</v>
      </c>
      <c r="AB912" s="64" t="s">
        <v>3374</v>
      </c>
      <c r="AC912" s="64">
        <v>200</v>
      </c>
      <c r="AD912" s="151" t="s">
        <v>3376</v>
      </c>
      <c r="AE912" s="173"/>
      <c r="AF912" s="151">
        <v>1</v>
      </c>
      <c r="AG912" s="151"/>
      <c r="AH912" s="151">
        <v>1</v>
      </c>
      <c r="AI912" s="151" t="s">
        <v>1681</v>
      </c>
      <c r="AJ912" s="173"/>
      <c r="AK912" s="104"/>
      <c r="AL912" s="104"/>
      <c r="AM912" s="104"/>
      <c r="AN912" s="104"/>
      <c r="AO912" s="64" t="s">
        <v>200</v>
      </c>
    </row>
    <row r="913" spans="1:41" s="64" customFormat="1">
      <c r="A913" s="64">
        <v>912</v>
      </c>
      <c r="C913" s="64" t="s">
        <v>1849</v>
      </c>
      <c r="D913" s="64" t="s">
        <v>3229</v>
      </c>
      <c r="E913" s="64" t="s">
        <v>3412</v>
      </c>
      <c r="F913" s="64" t="s">
        <v>3345</v>
      </c>
      <c r="G913" s="64" t="s">
        <v>2</v>
      </c>
      <c r="H913" s="64" t="s">
        <v>169</v>
      </c>
      <c r="I913" s="64">
        <v>2018</v>
      </c>
      <c r="L913" s="64" t="s">
        <v>3368</v>
      </c>
      <c r="M913" s="165"/>
      <c r="N913" s="64" t="s">
        <v>3728</v>
      </c>
      <c r="O913" s="101" t="s">
        <v>3831</v>
      </c>
      <c r="P913" s="101" t="s">
        <v>3840</v>
      </c>
      <c r="R913" s="163" t="s">
        <v>4091</v>
      </c>
      <c r="S913" s="101"/>
      <c r="T913" s="64" t="s">
        <v>3795</v>
      </c>
      <c r="U913" s="64" t="s">
        <v>1686</v>
      </c>
      <c r="V913" s="82" t="s">
        <v>3476</v>
      </c>
      <c r="W913" s="82" t="s">
        <v>3475</v>
      </c>
      <c r="X913" s="64" t="s">
        <v>3464</v>
      </c>
      <c r="Y913" s="64" t="s">
        <v>1828</v>
      </c>
      <c r="Z913" s="64" t="s">
        <v>219</v>
      </c>
      <c r="AA913" s="64" t="s">
        <v>19</v>
      </c>
      <c r="AB913" s="64" t="s">
        <v>14</v>
      </c>
      <c r="AC913" s="64">
        <v>200</v>
      </c>
      <c r="AD913" s="151"/>
      <c r="AE913" s="173"/>
      <c r="AF913" s="151"/>
      <c r="AG913" s="151"/>
      <c r="AH913" s="151"/>
      <c r="AI913" s="151"/>
      <c r="AJ913" s="173"/>
      <c r="AK913" s="104"/>
      <c r="AL913" s="104"/>
      <c r="AM913" s="104"/>
      <c r="AN913" s="104"/>
      <c r="AO913" s="64" t="s">
        <v>200</v>
      </c>
    </row>
    <row r="914" spans="1:41" s="64" customFormat="1">
      <c r="A914" s="64">
        <v>913</v>
      </c>
      <c r="C914" s="64" t="s">
        <v>1849</v>
      </c>
      <c r="D914" s="64" t="s">
        <v>3230</v>
      </c>
      <c r="E914" s="64" t="s">
        <v>3412</v>
      </c>
      <c r="F914" s="64" t="s">
        <v>3346</v>
      </c>
      <c r="G914" s="64" t="s">
        <v>2</v>
      </c>
      <c r="H914" s="64" t="s">
        <v>169</v>
      </c>
      <c r="I914" s="64">
        <v>2018</v>
      </c>
      <c r="L914" s="64" t="s">
        <v>3368</v>
      </c>
      <c r="M914" s="165"/>
      <c r="N914" s="64" t="s">
        <v>3728</v>
      </c>
      <c r="O914" s="101" t="s">
        <v>3831</v>
      </c>
      <c r="P914" s="101" t="s">
        <v>3840</v>
      </c>
      <c r="R914" s="163" t="s">
        <v>4091</v>
      </c>
      <c r="S914" s="101"/>
      <c r="T914" s="64" t="s">
        <v>3795</v>
      </c>
      <c r="U914" s="64" t="s">
        <v>1686</v>
      </c>
      <c r="V914" s="82" t="s">
        <v>3476</v>
      </c>
      <c r="W914" s="82" t="s">
        <v>3475</v>
      </c>
      <c r="X914" s="64" t="s">
        <v>3464</v>
      </c>
      <c r="Y914" s="64" t="s">
        <v>1828</v>
      </c>
      <c r="Z914" s="64" t="s">
        <v>219</v>
      </c>
      <c r="AA914" s="64" t="s">
        <v>19</v>
      </c>
      <c r="AB914" s="64" t="s">
        <v>14</v>
      </c>
      <c r="AC914" s="64">
        <v>200</v>
      </c>
      <c r="AD914" s="151"/>
      <c r="AE914" s="173"/>
      <c r="AF914" s="151"/>
      <c r="AG914" s="151"/>
      <c r="AH914" s="151"/>
      <c r="AI914" s="151"/>
      <c r="AJ914" s="173"/>
      <c r="AK914" s="104"/>
      <c r="AL914" s="104"/>
      <c r="AM914" s="104"/>
      <c r="AN914" s="104"/>
      <c r="AO914" s="64" t="s">
        <v>200</v>
      </c>
    </row>
    <row r="915" spans="1:41">
      <c r="A915" s="85">
        <v>914</v>
      </c>
      <c r="C915" s="85" t="s">
        <v>1850</v>
      </c>
      <c r="D915" s="85" t="s">
        <v>3231</v>
      </c>
      <c r="E915" s="85" t="s">
        <v>3412</v>
      </c>
      <c r="F915" s="85" t="s">
        <v>3347</v>
      </c>
      <c r="G915" s="85" t="s">
        <v>2</v>
      </c>
      <c r="H915" s="85" t="s">
        <v>169</v>
      </c>
      <c r="I915" s="85">
        <v>2018</v>
      </c>
      <c r="L915" s="85" t="s">
        <v>3368</v>
      </c>
      <c r="N915" s="85" t="s">
        <v>3728</v>
      </c>
      <c r="O915" s="92" t="s">
        <v>3831</v>
      </c>
      <c r="P915" s="92" t="s">
        <v>3840</v>
      </c>
      <c r="R915" s="159" t="s">
        <v>4091</v>
      </c>
      <c r="S915" s="70"/>
      <c r="T915" s="85" t="s">
        <v>3795</v>
      </c>
      <c r="U915" s="85" t="s">
        <v>1686</v>
      </c>
      <c r="V915" s="97" t="s">
        <v>3476</v>
      </c>
      <c r="W915" s="97" t="s">
        <v>3475</v>
      </c>
      <c r="X915" s="96" t="s">
        <v>3464</v>
      </c>
      <c r="Y915" s="85" t="s">
        <v>3371</v>
      </c>
      <c r="Z915" s="85" t="s">
        <v>3373</v>
      </c>
      <c r="AA915" s="85" t="s">
        <v>19</v>
      </c>
      <c r="AB915" s="85" t="s">
        <v>14</v>
      </c>
      <c r="AC915" s="85">
        <v>200</v>
      </c>
      <c r="AO915" s="85" t="s">
        <v>200</v>
      </c>
    </row>
    <row r="916" spans="1:41">
      <c r="A916" s="85">
        <v>915</v>
      </c>
      <c r="C916" s="85" t="s">
        <v>1850</v>
      </c>
      <c r="D916" s="85" t="s">
        <v>3529</v>
      </c>
      <c r="E916" s="85" t="s">
        <v>3412</v>
      </c>
      <c r="F916" s="85" t="s">
        <v>3348</v>
      </c>
      <c r="G916" s="85" t="s">
        <v>2</v>
      </c>
      <c r="H916" s="85" t="s">
        <v>169</v>
      </c>
      <c r="I916" s="85">
        <v>2018</v>
      </c>
      <c r="L916" s="85" t="s">
        <v>3367</v>
      </c>
      <c r="N916" s="85" t="s">
        <v>3728</v>
      </c>
      <c r="O916" s="92" t="s">
        <v>3831</v>
      </c>
      <c r="P916" s="92" t="s">
        <v>3840</v>
      </c>
      <c r="R916" s="159" t="s">
        <v>4091</v>
      </c>
      <c r="S916" s="70"/>
      <c r="T916" s="85" t="s">
        <v>3795</v>
      </c>
      <c r="U916" s="85" t="s">
        <v>1686</v>
      </c>
      <c r="V916" s="97" t="s">
        <v>3476</v>
      </c>
      <c r="W916" s="97" t="s">
        <v>3475</v>
      </c>
      <c r="X916" s="96" t="s">
        <v>3464</v>
      </c>
      <c r="Y916" s="85" t="s">
        <v>3545</v>
      </c>
      <c r="Z916" s="168" t="s">
        <v>4337</v>
      </c>
      <c r="AA916" s="85" t="s">
        <v>19</v>
      </c>
      <c r="AB916" s="85" t="s">
        <v>14</v>
      </c>
      <c r="AC916" s="85">
        <v>200</v>
      </c>
      <c r="AO916" s="85" t="s">
        <v>200</v>
      </c>
    </row>
    <row r="917" spans="1:41" s="64" customFormat="1">
      <c r="A917" s="64">
        <v>916</v>
      </c>
      <c r="C917" s="64" t="s">
        <v>1849</v>
      </c>
      <c r="D917" s="64" t="s">
        <v>3232</v>
      </c>
      <c r="E917" s="64" t="s">
        <v>3413</v>
      </c>
      <c r="F917" s="64" t="s">
        <v>3349</v>
      </c>
      <c r="G917" s="64" t="s">
        <v>2</v>
      </c>
      <c r="H917" s="64" t="s">
        <v>169</v>
      </c>
      <c r="I917" s="64">
        <v>2018</v>
      </c>
      <c r="L917" s="64" t="s">
        <v>3368</v>
      </c>
      <c r="M917" s="165"/>
      <c r="N917" s="64" t="s">
        <v>3729</v>
      </c>
      <c r="O917" s="101" t="s">
        <v>3831</v>
      </c>
      <c r="P917" s="101" t="s">
        <v>3840</v>
      </c>
      <c r="R917" s="163" t="s">
        <v>4092</v>
      </c>
      <c r="S917" s="101"/>
      <c r="T917" s="64" t="s">
        <v>3796</v>
      </c>
      <c r="U917" s="64" t="s">
        <v>3458</v>
      </c>
      <c r="V917" s="82" t="s">
        <v>3478</v>
      </c>
      <c r="W917" s="82" t="s">
        <v>3477</v>
      </c>
      <c r="X917" s="64" t="s">
        <v>3464</v>
      </c>
      <c r="Y917" s="64" t="s">
        <v>3369</v>
      </c>
      <c r="Z917" s="64" t="s">
        <v>219</v>
      </c>
      <c r="AA917" s="64" t="s">
        <v>19</v>
      </c>
      <c r="AB917" s="64" t="s">
        <v>3374</v>
      </c>
      <c r="AC917" s="64">
        <v>200</v>
      </c>
      <c r="AD917" s="151" t="s">
        <v>3376</v>
      </c>
      <c r="AE917" s="173"/>
      <c r="AF917" s="151">
        <v>1</v>
      </c>
      <c r="AG917" s="151"/>
      <c r="AH917" s="151">
        <v>1</v>
      </c>
      <c r="AI917" s="151" t="s">
        <v>1847</v>
      </c>
      <c r="AJ917" s="173"/>
      <c r="AK917" s="104"/>
      <c r="AL917" s="104"/>
      <c r="AM917" s="104"/>
      <c r="AN917" s="104"/>
      <c r="AO917" s="64" t="s">
        <v>200</v>
      </c>
    </row>
    <row r="918" spans="1:41" s="64" customFormat="1">
      <c r="A918" s="64">
        <v>917</v>
      </c>
      <c r="C918" s="64" t="s">
        <v>1849</v>
      </c>
      <c r="D918" s="64" t="s">
        <v>3233</v>
      </c>
      <c r="E918" s="64" t="s">
        <v>3413</v>
      </c>
      <c r="F918" s="64" t="s">
        <v>3350</v>
      </c>
      <c r="G918" s="64" t="s">
        <v>2</v>
      </c>
      <c r="H918" s="64" t="s">
        <v>169</v>
      </c>
      <c r="I918" s="64">
        <v>2018</v>
      </c>
      <c r="L918" s="64" t="s">
        <v>3368</v>
      </c>
      <c r="M918" s="165"/>
      <c r="N918" s="64" t="s">
        <v>3729</v>
      </c>
      <c r="O918" s="101" t="s">
        <v>3831</v>
      </c>
      <c r="P918" s="101" t="s">
        <v>3840</v>
      </c>
      <c r="R918" s="163" t="s">
        <v>4092</v>
      </c>
      <c r="S918" s="101"/>
      <c r="T918" s="64" t="s">
        <v>3796</v>
      </c>
      <c r="U918" s="64" t="s">
        <v>1686</v>
      </c>
      <c r="V918" s="82" t="s">
        <v>3478</v>
      </c>
      <c r="W918" s="82" t="s">
        <v>3477</v>
      </c>
      <c r="X918" s="64" t="s">
        <v>3464</v>
      </c>
      <c r="Y918" s="64" t="s">
        <v>1828</v>
      </c>
      <c r="Z918" s="64" t="s">
        <v>219</v>
      </c>
      <c r="AA918" s="64" t="s">
        <v>19</v>
      </c>
      <c r="AB918" s="64" t="s">
        <v>14</v>
      </c>
      <c r="AC918" s="64">
        <v>200</v>
      </c>
      <c r="AD918" s="151"/>
      <c r="AE918" s="173"/>
      <c r="AF918" s="151"/>
      <c r="AG918" s="151"/>
      <c r="AH918" s="151"/>
      <c r="AI918" s="151"/>
      <c r="AJ918" s="173"/>
      <c r="AK918" s="104"/>
      <c r="AL918" s="104"/>
      <c r="AM918" s="104"/>
      <c r="AN918" s="104"/>
      <c r="AO918" s="64" t="s">
        <v>200</v>
      </c>
    </row>
    <row r="919" spans="1:41" s="64" customFormat="1">
      <c r="A919" s="64">
        <v>918</v>
      </c>
      <c r="C919" s="64" t="s">
        <v>1849</v>
      </c>
      <c r="D919" s="64" t="s">
        <v>3234</v>
      </c>
      <c r="E919" s="64" t="s">
        <v>3413</v>
      </c>
      <c r="F919" s="64" t="s">
        <v>3351</v>
      </c>
      <c r="G919" s="64" t="s">
        <v>2</v>
      </c>
      <c r="H919" s="64" t="s">
        <v>169</v>
      </c>
      <c r="I919" s="64">
        <v>2018</v>
      </c>
      <c r="L919" s="64" t="s">
        <v>3368</v>
      </c>
      <c r="M919" s="165"/>
      <c r="N919" s="64" t="s">
        <v>3729</v>
      </c>
      <c r="O919" s="101" t="s">
        <v>3831</v>
      </c>
      <c r="P919" s="101" t="s">
        <v>3840</v>
      </c>
      <c r="R919" s="163" t="s">
        <v>4092</v>
      </c>
      <c r="S919" s="101"/>
      <c r="T919" s="64" t="s">
        <v>3796</v>
      </c>
      <c r="U919" s="64" t="s">
        <v>1686</v>
      </c>
      <c r="V919" s="82" t="s">
        <v>3478</v>
      </c>
      <c r="W919" s="82" t="s">
        <v>3477</v>
      </c>
      <c r="X919" s="64" t="s">
        <v>3464</v>
      </c>
      <c r="Y919" s="64" t="s">
        <v>1828</v>
      </c>
      <c r="Z919" s="64" t="s">
        <v>219</v>
      </c>
      <c r="AA919" s="64" t="s">
        <v>19</v>
      </c>
      <c r="AB919" s="64" t="s">
        <v>14</v>
      </c>
      <c r="AC919" s="64">
        <v>200</v>
      </c>
      <c r="AD919" s="151"/>
      <c r="AE919" s="173"/>
      <c r="AF919" s="151"/>
      <c r="AG919" s="151"/>
      <c r="AH919" s="151"/>
      <c r="AI919" s="151"/>
      <c r="AJ919" s="173"/>
      <c r="AK919" s="104"/>
      <c r="AL919" s="104"/>
      <c r="AM919" s="104"/>
      <c r="AN919" s="104"/>
      <c r="AO919" s="64" t="s">
        <v>200</v>
      </c>
    </row>
    <row r="920" spans="1:41">
      <c r="A920" s="85">
        <v>919</v>
      </c>
      <c r="C920" s="85" t="s">
        <v>1850</v>
      </c>
      <c r="D920" s="85" t="s">
        <v>3235</v>
      </c>
      <c r="E920" s="85" t="s">
        <v>3413</v>
      </c>
      <c r="F920" s="85" t="s">
        <v>3352</v>
      </c>
      <c r="G920" s="85" t="s">
        <v>2</v>
      </c>
      <c r="H920" s="85" t="s">
        <v>169</v>
      </c>
      <c r="I920" s="85">
        <v>2018</v>
      </c>
      <c r="L920" s="85" t="s">
        <v>3368</v>
      </c>
      <c r="N920" s="85" t="s">
        <v>3729</v>
      </c>
      <c r="O920" s="92" t="s">
        <v>3831</v>
      </c>
      <c r="P920" s="92" t="s">
        <v>3840</v>
      </c>
      <c r="R920" s="159" t="s">
        <v>4092</v>
      </c>
      <c r="S920" s="70"/>
      <c r="T920" s="85" t="s">
        <v>3796</v>
      </c>
      <c r="U920" s="85" t="s">
        <v>1686</v>
      </c>
      <c r="V920" s="97" t="s">
        <v>3478</v>
      </c>
      <c r="W920" s="97" t="s">
        <v>3477</v>
      </c>
      <c r="X920" s="96" t="s">
        <v>3464</v>
      </c>
      <c r="Y920" s="85" t="s">
        <v>3371</v>
      </c>
      <c r="Z920" s="85" t="s">
        <v>3373</v>
      </c>
      <c r="AA920" s="85" t="s">
        <v>19</v>
      </c>
      <c r="AB920" s="85" t="s">
        <v>14</v>
      </c>
      <c r="AC920" s="85">
        <v>200</v>
      </c>
      <c r="AO920" s="85" t="s">
        <v>200</v>
      </c>
    </row>
    <row r="921" spans="1:41">
      <c r="A921" s="85">
        <v>920</v>
      </c>
      <c r="C921" s="85" t="s">
        <v>1850</v>
      </c>
      <c r="D921" s="85" t="s">
        <v>3530</v>
      </c>
      <c r="E921" s="85" t="s">
        <v>3413</v>
      </c>
      <c r="F921" s="85" t="s">
        <v>3353</v>
      </c>
      <c r="G921" s="85" t="s">
        <v>2</v>
      </c>
      <c r="H921" s="85" t="s">
        <v>169</v>
      </c>
      <c r="I921" s="85">
        <v>2018</v>
      </c>
      <c r="L921" s="85" t="s">
        <v>3367</v>
      </c>
      <c r="N921" s="85" t="s">
        <v>3729</v>
      </c>
      <c r="O921" s="92" t="s">
        <v>3831</v>
      </c>
      <c r="P921" s="92" t="s">
        <v>3840</v>
      </c>
      <c r="R921" s="159" t="s">
        <v>4092</v>
      </c>
      <c r="S921" s="70"/>
      <c r="T921" s="85" t="s">
        <v>3796</v>
      </c>
      <c r="U921" s="85" t="s">
        <v>1686</v>
      </c>
      <c r="V921" s="97" t="s">
        <v>3478</v>
      </c>
      <c r="W921" s="97" t="s">
        <v>3477</v>
      </c>
      <c r="X921" s="96" t="s">
        <v>3464</v>
      </c>
      <c r="Y921" s="85" t="s">
        <v>3545</v>
      </c>
      <c r="Z921" s="168" t="s">
        <v>4337</v>
      </c>
      <c r="AA921" s="85" t="s">
        <v>19</v>
      </c>
      <c r="AB921" s="85" t="s">
        <v>14</v>
      </c>
      <c r="AC921" s="85">
        <v>200</v>
      </c>
      <c r="AO921" s="85" t="s">
        <v>200</v>
      </c>
    </row>
    <row r="922" spans="1:41" s="64" customFormat="1">
      <c r="A922" s="64">
        <v>921</v>
      </c>
      <c r="C922" s="64" t="s">
        <v>1849</v>
      </c>
      <c r="D922" s="64" t="s">
        <v>3236</v>
      </c>
      <c r="E922" s="64" t="s">
        <v>3414</v>
      </c>
      <c r="F922" s="64" t="s">
        <v>3354</v>
      </c>
      <c r="G922" s="64" t="s">
        <v>2</v>
      </c>
      <c r="H922" s="64" t="s">
        <v>169</v>
      </c>
      <c r="I922" s="64">
        <v>2018</v>
      </c>
      <c r="L922" s="64" t="s">
        <v>3368</v>
      </c>
      <c r="M922" s="165"/>
      <c r="N922" s="64" t="s">
        <v>3730</v>
      </c>
      <c r="O922" s="101" t="s">
        <v>3831</v>
      </c>
      <c r="P922" s="101" t="s">
        <v>3850</v>
      </c>
      <c r="R922" s="163" t="s">
        <v>4093</v>
      </c>
      <c r="S922" s="101"/>
      <c r="T922" s="64" t="s">
        <v>666</v>
      </c>
      <c r="U922" s="64" t="s">
        <v>3458</v>
      </c>
      <c r="V922" s="82" t="s">
        <v>3480</v>
      </c>
      <c r="W922" s="82" t="s">
        <v>3479</v>
      </c>
      <c r="X922" s="64" t="s">
        <v>3466</v>
      </c>
      <c r="Y922" s="64" t="s">
        <v>3369</v>
      </c>
      <c r="Z922" s="64" t="s">
        <v>219</v>
      </c>
      <c r="AA922" s="64" t="s">
        <v>19</v>
      </c>
      <c r="AB922" s="64" t="s">
        <v>3374</v>
      </c>
      <c r="AC922" s="64">
        <v>200</v>
      </c>
      <c r="AD922" s="151" t="s">
        <v>3376</v>
      </c>
      <c r="AE922" s="173"/>
      <c r="AF922" s="151">
        <v>1</v>
      </c>
      <c r="AG922" s="151"/>
      <c r="AH922" s="151">
        <v>1</v>
      </c>
      <c r="AI922" s="151" t="s">
        <v>1847</v>
      </c>
      <c r="AJ922" s="173"/>
      <c r="AK922" s="104"/>
      <c r="AL922" s="104"/>
      <c r="AM922" s="104"/>
      <c r="AN922" s="104"/>
      <c r="AO922" s="64" t="s">
        <v>200</v>
      </c>
    </row>
    <row r="923" spans="1:41" s="64" customFormat="1">
      <c r="A923" s="64">
        <v>922</v>
      </c>
      <c r="C923" s="64" t="s">
        <v>1849</v>
      </c>
      <c r="D923" s="64" t="s">
        <v>3237</v>
      </c>
      <c r="E923" s="64" t="s">
        <v>3414</v>
      </c>
      <c r="F923" s="64" t="s">
        <v>3355</v>
      </c>
      <c r="G923" s="64" t="s">
        <v>2</v>
      </c>
      <c r="H923" s="64" t="s">
        <v>169</v>
      </c>
      <c r="I923" s="64">
        <v>2018</v>
      </c>
      <c r="L923" s="64" t="s">
        <v>3368</v>
      </c>
      <c r="M923" s="165"/>
      <c r="N923" s="64" t="s">
        <v>3730</v>
      </c>
      <c r="O923" s="101" t="s">
        <v>3831</v>
      </c>
      <c r="P923" s="101" t="s">
        <v>3850</v>
      </c>
      <c r="R923" s="163" t="s">
        <v>4093</v>
      </c>
      <c r="S923" s="101"/>
      <c r="T923" s="64" t="s">
        <v>666</v>
      </c>
      <c r="U923" s="64" t="s">
        <v>1686</v>
      </c>
      <c r="V923" s="82" t="s">
        <v>3480</v>
      </c>
      <c r="W923" s="82" t="s">
        <v>3479</v>
      </c>
      <c r="X923" s="64" t="s">
        <v>3466</v>
      </c>
      <c r="Y923" s="64" t="s">
        <v>1828</v>
      </c>
      <c r="Z923" s="64" t="s">
        <v>219</v>
      </c>
      <c r="AA923" s="64" t="s">
        <v>19</v>
      </c>
      <c r="AB923" s="64" t="s">
        <v>14</v>
      </c>
      <c r="AC923" s="64">
        <v>200</v>
      </c>
      <c r="AD923" s="151"/>
      <c r="AE923" s="173"/>
      <c r="AF923" s="151"/>
      <c r="AG923" s="151"/>
      <c r="AH923" s="151"/>
      <c r="AI923" s="151"/>
      <c r="AJ923" s="173"/>
      <c r="AK923" s="104"/>
      <c r="AL923" s="104"/>
      <c r="AM923" s="104"/>
      <c r="AN923" s="104"/>
      <c r="AO923" s="64" t="s">
        <v>200</v>
      </c>
    </row>
    <row r="924" spans="1:41" s="64" customFormat="1">
      <c r="A924" s="64">
        <v>923</v>
      </c>
      <c r="C924" s="64" t="s">
        <v>1849</v>
      </c>
      <c r="D924" s="64" t="s">
        <v>3238</v>
      </c>
      <c r="E924" s="64" t="s">
        <v>3414</v>
      </c>
      <c r="F924" s="64" t="s">
        <v>3356</v>
      </c>
      <c r="G924" s="64" t="s">
        <v>2</v>
      </c>
      <c r="H924" s="64" t="s">
        <v>169</v>
      </c>
      <c r="I924" s="64">
        <v>2018</v>
      </c>
      <c r="L924" s="64" t="s">
        <v>3368</v>
      </c>
      <c r="M924" s="165"/>
      <c r="N924" s="64" t="s">
        <v>3730</v>
      </c>
      <c r="O924" s="101" t="s">
        <v>3831</v>
      </c>
      <c r="P924" s="101" t="s">
        <v>3850</v>
      </c>
      <c r="R924" s="163" t="s">
        <v>4093</v>
      </c>
      <c r="S924" s="101"/>
      <c r="T924" s="64" t="s">
        <v>666</v>
      </c>
      <c r="U924" s="64" t="s">
        <v>1686</v>
      </c>
      <c r="V924" s="82" t="s">
        <v>3480</v>
      </c>
      <c r="W924" s="82" t="s">
        <v>3479</v>
      </c>
      <c r="X924" s="64" t="s">
        <v>3466</v>
      </c>
      <c r="Y924" s="64" t="s">
        <v>1828</v>
      </c>
      <c r="Z924" s="64" t="s">
        <v>219</v>
      </c>
      <c r="AA924" s="64" t="s">
        <v>19</v>
      </c>
      <c r="AB924" s="64" t="s">
        <v>14</v>
      </c>
      <c r="AC924" s="64">
        <v>200</v>
      </c>
      <c r="AD924" s="151"/>
      <c r="AE924" s="173"/>
      <c r="AF924" s="151"/>
      <c r="AG924" s="151"/>
      <c r="AH924" s="151"/>
      <c r="AI924" s="151"/>
      <c r="AJ924" s="173"/>
      <c r="AK924" s="104"/>
      <c r="AL924" s="104"/>
      <c r="AM924" s="104"/>
      <c r="AN924" s="104"/>
      <c r="AO924" s="64" t="s">
        <v>200</v>
      </c>
    </row>
    <row r="925" spans="1:41">
      <c r="A925" s="85">
        <v>924</v>
      </c>
      <c r="C925" s="85" t="s">
        <v>1850</v>
      </c>
      <c r="D925" s="85" t="s">
        <v>3239</v>
      </c>
      <c r="E925" s="85" t="s">
        <v>3414</v>
      </c>
      <c r="F925" s="85" t="s">
        <v>3357</v>
      </c>
      <c r="G925" s="85" t="s">
        <v>2</v>
      </c>
      <c r="H925" s="85" t="s">
        <v>169</v>
      </c>
      <c r="I925" s="85">
        <v>2018</v>
      </c>
      <c r="L925" s="85" t="s">
        <v>3368</v>
      </c>
      <c r="N925" s="85" t="s">
        <v>3730</v>
      </c>
      <c r="O925" s="92" t="s">
        <v>3831</v>
      </c>
      <c r="P925" s="92" t="s">
        <v>3850</v>
      </c>
      <c r="R925" s="159" t="s">
        <v>4093</v>
      </c>
      <c r="S925" s="70"/>
      <c r="T925" s="85" t="s">
        <v>666</v>
      </c>
      <c r="U925" s="85" t="s">
        <v>1686</v>
      </c>
      <c r="V925" s="97" t="s">
        <v>3480</v>
      </c>
      <c r="W925" s="97" t="s">
        <v>3479</v>
      </c>
      <c r="X925" s="96" t="s">
        <v>3466</v>
      </c>
      <c r="Y925" s="85" t="s">
        <v>3371</v>
      </c>
      <c r="Z925" s="85" t="s">
        <v>3373</v>
      </c>
      <c r="AA925" s="85" t="s">
        <v>19</v>
      </c>
      <c r="AB925" s="85" t="s">
        <v>14</v>
      </c>
      <c r="AC925" s="85">
        <v>200</v>
      </c>
      <c r="AO925" s="85" t="s">
        <v>200</v>
      </c>
    </row>
    <row r="926" spans="1:41">
      <c r="A926" s="85">
        <v>925</v>
      </c>
      <c r="C926" s="85" t="s">
        <v>1850</v>
      </c>
      <c r="D926" s="85" t="s">
        <v>3531</v>
      </c>
      <c r="E926" s="85" t="s">
        <v>3414</v>
      </c>
      <c r="F926" s="85" t="s">
        <v>3358</v>
      </c>
      <c r="G926" s="85" t="s">
        <v>2</v>
      </c>
      <c r="H926" s="85" t="s">
        <v>169</v>
      </c>
      <c r="I926" s="85">
        <v>2018</v>
      </c>
      <c r="L926" s="85" t="s">
        <v>3367</v>
      </c>
      <c r="N926" s="85" t="s">
        <v>3730</v>
      </c>
      <c r="O926" s="92" t="s">
        <v>3831</v>
      </c>
      <c r="P926" s="92" t="s">
        <v>3850</v>
      </c>
      <c r="R926" s="159" t="s">
        <v>4093</v>
      </c>
      <c r="S926" s="70"/>
      <c r="T926" s="85" t="s">
        <v>666</v>
      </c>
      <c r="U926" s="85" t="s">
        <v>1686</v>
      </c>
      <c r="V926" s="97" t="s">
        <v>3480</v>
      </c>
      <c r="W926" s="97" t="s">
        <v>3479</v>
      </c>
      <c r="X926" s="96" t="s">
        <v>3466</v>
      </c>
      <c r="Y926" s="85" t="s">
        <v>3545</v>
      </c>
      <c r="Z926" s="168" t="s">
        <v>4337</v>
      </c>
      <c r="AA926" s="85" t="s">
        <v>19</v>
      </c>
      <c r="AB926" s="85" t="s">
        <v>14</v>
      </c>
      <c r="AC926" s="85">
        <v>200</v>
      </c>
      <c r="AO926" s="85" t="s">
        <v>200</v>
      </c>
    </row>
    <row r="927" spans="1:41" s="64" customFormat="1">
      <c r="A927" s="64">
        <v>926</v>
      </c>
      <c r="C927" s="64" t="s">
        <v>1849</v>
      </c>
      <c r="D927" s="64" t="s">
        <v>3240</v>
      </c>
      <c r="E927" s="64" t="s">
        <v>3415</v>
      </c>
      <c r="F927" s="64" t="s">
        <v>3359</v>
      </c>
      <c r="G927" s="64" t="s">
        <v>2</v>
      </c>
      <c r="H927" s="64" t="s">
        <v>169</v>
      </c>
      <c r="I927" s="64">
        <v>2018</v>
      </c>
      <c r="L927" s="64" t="s">
        <v>3368</v>
      </c>
      <c r="M927" s="165"/>
      <c r="N927" s="64" t="s">
        <v>3731</v>
      </c>
      <c r="O927" s="101" t="s">
        <v>3832</v>
      </c>
      <c r="P927" s="101" t="s">
        <v>3841</v>
      </c>
      <c r="R927" s="163" t="s">
        <v>4094</v>
      </c>
      <c r="S927" s="101"/>
      <c r="T927" s="64" t="s">
        <v>669</v>
      </c>
      <c r="U927" s="64" t="s">
        <v>3459</v>
      </c>
      <c r="V927" s="82" t="s">
        <v>3482</v>
      </c>
      <c r="W927" s="82" t="s">
        <v>3481</v>
      </c>
      <c r="X927" s="64" t="s">
        <v>3464</v>
      </c>
      <c r="Y927" s="64" t="s">
        <v>3369</v>
      </c>
      <c r="Z927" s="64" t="s">
        <v>219</v>
      </c>
      <c r="AA927" s="64" t="s">
        <v>19</v>
      </c>
      <c r="AB927" s="64" t="s">
        <v>3374</v>
      </c>
      <c r="AC927" s="64">
        <v>200</v>
      </c>
      <c r="AD927" s="151" t="s">
        <v>3376</v>
      </c>
      <c r="AE927" s="173"/>
      <c r="AF927" s="151">
        <v>1</v>
      </c>
      <c r="AG927" s="151"/>
      <c r="AH927" s="151">
        <v>1</v>
      </c>
      <c r="AI927" s="151" t="s">
        <v>1681</v>
      </c>
      <c r="AJ927" s="173"/>
      <c r="AK927" s="104"/>
      <c r="AL927" s="104"/>
      <c r="AM927" s="104"/>
      <c r="AN927" s="104"/>
      <c r="AO927" s="64" t="s">
        <v>200</v>
      </c>
    </row>
    <row r="928" spans="1:41" s="64" customFormat="1">
      <c r="A928" s="64">
        <v>927</v>
      </c>
      <c r="C928" s="64" t="s">
        <v>1849</v>
      </c>
      <c r="D928" s="64" t="s">
        <v>3241</v>
      </c>
      <c r="E928" s="64" t="s">
        <v>3415</v>
      </c>
      <c r="F928" s="64" t="s">
        <v>3360</v>
      </c>
      <c r="G928" s="64" t="s">
        <v>2</v>
      </c>
      <c r="H928" s="64" t="s">
        <v>169</v>
      </c>
      <c r="I928" s="64">
        <v>2018</v>
      </c>
      <c r="L928" s="64" t="s">
        <v>3368</v>
      </c>
      <c r="M928" s="165"/>
      <c r="N928" s="64" t="s">
        <v>3731</v>
      </c>
      <c r="O928" s="101" t="s">
        <v>3832</v>
      </c>
      <c r="P928" s="101" t="s">
        <v>3841</v>
      </c>
      <c r="R928" s="163" t="s">
        <v>4094</v>
      </c>
      <c r="S928" s="101"/>
      <c r="T928" s="64" t="s">
        <v>669</v>
      </c>
      <c r="U928" s="64" t="s">
        <v>1688</v>
      </c>
      <c r="V928" s="82" t="s">
        <v>3482</v>
      </c>
      <c r="W928" s="82" t="s">
        <v>3481</v>
      </c>
      <c r="X928" s="64" t="s">
        <v>3464</v>
      </c>
      <c r="Y928" s="64" t="s">
        <v>1828</v>
      </c>
      <c r="Z928" s="64" t="s">
        <v>219</v>
      </c>
      <c r="AA928" s="64" t="s">
        <v>19</v>
      </c>
      <c r="AB928" s="64" t="s">
        <v>14</v>
      </c>
      <c r="AC928" s="64">
        <v>200</v>
      </c>
      <c r="AD928" s="151"/>
      <c r="AE928" s="173"/>
      <c r="AF928" s="151"/>
      <c r="AG928" s="151"/>
      <c r="AH928" s="151"/>
      <c r="AI928" s="151"/>
      <c r="AJ928" s="173"/>
      <c r="AK928" s="104"/>
      <c r="AL928" s="104"/>
      <c r="AM928" s="104"/>
      <c r="AN928" s="104"/>
      <c r="AO928" s="64" t="s">
        <v>200</v>
      </c>
    </row>
    <row r="929" spans="1:41" s="64" customFormat="1">
      <c r="A929" s="64">
        <v>928</v>
      </c>
      <c r="C929" s="64" t="s">
        <v>1849</v>
      </c>
      <c r="D929" s="64" t="s">
        <v>3242</v>
      </c>
      <c r="E929" s="64" t="s">
        <v>3415</v>
      </c>
      <c r="F929" s="64" t="s">
        <v>3361</v>
      </c>
      <c r="G929" s="64" t="s">
        <v>2</v>
      </c>
      <c r="H929" s="64" t="s">
        <v>169</v>
      </c>
      <c r="I929" s="64">
        <v>2018</v>
      </c>
      <c r="L929" s="64" t="s">
        <v>3368</v>
      </c>
      <c r="M929" s="165"/>
      <c r="N929" s="64" t="s">
        <v>3731</v>
      </c>
      <c r="O929" s="101" t="s">
        <v>3832</v>
      </c>
      <c r="P929" s="101" t="s">
        <v>3841</v>
      </c>
      <c r="R929" s="163" t="s">
        <v>4094</v>
      </c>
      <c r="S929" s="101"/>
      <c r="T929" s="64" t="s">
        <v>669</v>
      </c>
      <c r="U929" s="64" t="s">
        <v>1688</v>
      </c>
      <c r="V929" s="82" t="s">
        <v>3482</v>
      </c>
      <c r="W929" s="82" t="s">
        <v>3481</v>
      </c>
      <c r="X929" s="64" t="s">
        <v>3464</v>
      </c>
      <c r="Y929" s="64" t="s">
        <v>1828</v>
      </c>
      <c r="Z929" s="64" t="s">
        <v>219</v>
      </c>
      <c r="AA929" s="64" t="s">
        <v>19</v>
      </c>
      <c r="AB929" s="64" t="s">
        <v>14</v>
      </c>
      <c r="AC929" s="64">
        <v>200</v>
      </c>
      <c r="AD929" s="151"/>
      <c r="AE929" s="173"/>
      <c r="AF929" s="151"/>
      <c r="AG929" s="151"/>
      <c r="AH929" s="151"/>
      <c r="AI929" s="151"/>
      <c r="AJ929" s="173"/>
      <c r="AK929" s="104"/>
      <c r="AL929" s="104"/>
      <c r="AM929" s="104"/>
      <c r="AN929" s="104"/>
      <c r="AO929" s="64" t="s">
        <v>200</v>
      </c>
    </row>
    <row r="930" spans="1:41" s="64" customFormat="1">
      <c r="A930" s="64">
        <v>929</v>
      </c>
      <c r="C930" s="64" t="s">
        <v>1849</v>
      </c>
      <c r="D930" s="64" t="s">
        <v>3243</v>
      </c>
      <c r="E930" s="64" t="s">
        <v>3415</v>
      </c>
      <c r="F930" s="64" t="s">
        <v>3362</v>
      </c>
      <c r="G930" s="64" t="s">
        <v>2</v>
      </c>
      <c r="H930" s="64" t="s">
        <v>169</v>
      </c>
      <c r="I930" s="64">
        <v>2018</v>
      </c>
      <c r="L930" s="64" t="s">
        <v>3368</v>
      </c>
      <c r="M930" s="165"/>
      <c r="N930" s="64" t="s">
        <v>3731</v>
      </c>
      <c r="O930" s="101" t="s">
        <v>3832</v>
      </c>
      <c r="P930" s="101" t="s">
        <v>3841</v>
      </c>
      <c r="R930" s="163" t="s">
        <v>4094</v>
      </c>
      <c r="S930" s="101"/>
      <c r="T930" s="64" t="s">
        <v>669</v>
      </c>
      <c r="U930" s="64" t="s">
        <v>1688</v>
      </c>
      <c r="V930" s="82" t="s">
        <v>3482</v>
      </c>
      <c r="W930" s="82" t="s">
        <v>3481</v>
      </c>
      <c r="X930" s="64" t="s">
        <v>3464</v>
      </c>
      <c r="Y930" s="64" t="s">
        <v>1828</v>
      </c>
      <c r="Z930" s="64" t="s">
        <v>219</v>
      </c>
      <c r="AA930" s="64" t="s">
        <v>19</v>
      </c>
      <c r="AB930" s="64" t="s">
        <v>14</v>
      </c>
      <c r="AC930" s="64">
        <v>200</v>
      </c>
      <c r="AD930" s="151"/>
      <c r="AE930" s="173"/>
      <c r="AF930" s="151"/>
      <c r="AG930" s="151"/>
      <c r="AH930" s="151"/>
      <c r="AI930" s="151"/>
      <c r="AJ930" s="173"/>
      <c r="AK930" s="104"/>
      <c r="AL930" s="104"/>
      <c r="AM930" s="104"/>
      <c r="AN930" s="104"/>
      <c r="AO930" s="64" t="s">
        <v>200</v>
      </c>
    </row>
    <row r="931" spans="1:41">
      <c r="A931" s="85">
        <v>930</v>
      </c>
      <c r="C931" s="85" t="s">
        <v>1850</v>
      </c>
      <c r="D931" s="85" t="s">
        <v>3244</v>
      </c>
      <c r="E931" s="85" t="s">
        <v>3415</v>
      </c>
      <c r="F931" s="85" t="s">
        <v>3363</v>
      </c>
      <c r="G931" s="85" t="s">
        <v>2</v>
      </c>
      <c r="H931" s="85" t="s">
        <v>169</v>
      </c>
      <c r="I931" s="85">
        <v>2018</v>
      </c>
      <c r="L931" s="85" t="s">
        <v>3368</v>
      </c>
      <c r="N931" s="85" t="s">
        <v>3731</v>
      </c>
      <c r="O931" s="92" t="s">
        <v>3832</v>
      </c>
      <c r="P931" s="92" t="s">
        <v>3841</v>
      </c>
      <c r="R931" s="159" t="s">
        <v>4094</v>
      </c>
      <c r="S931" s="70"/>
      <c r="T931" s="85" t="s">
        <v>669</v>
      </c>
      <c r="U931" s="85" t="s">
        <v>1688</v>
      </c>
      <c r="V931" s="97" t="s">
        <v>3482</v>
      </c>
      <c r="W931" s="97" t="s">
        <v>3481</v>
      </c>
      <c r="X931" s="96" t="s">
        <v>3464</v>
      </c>
      <c r="Y931" s="85" t="s">
        <v>3371</v>
      </c>
      <c r="Z931" s="85" t="s">
        <v>3373</v>
      </c>
      <c r="AA931" s="85" t="s">
        <v>19</v>
      </c>
      <c r="AB931" s="85" t="s">
        <v>14</v>
      </c>
      <c r="AC931" s="85">
        <v>200</v>
      </c>
      <c r="AO931" s="85" t="s">
        <v>200</v>
      </c>
    </row>
    <row r="932" spans="1:41">
      <c r="A932" s="85">
        <v>931</v>
      </c>
      <c r="C932" s="85" t="s">
        <v>1850</v>
      </c>
      <c r="D932" s="85" t="s">
        <v>3532</v>
      </c>
      <c r="E932" s="85" t="s">
        <v>3415</v>
      </c>
      <c r="F932" s="85" t="s">
        <v>3364</v>
      </c>
      <c r="G932" s="85" t="s">
        <v>2</v>
      </c>
      <c r="H932" s="85" t="s">
        <v>169</v>
      </c>
      <c r="I932" s="85">
        <v>2018</v>
      </c>
      <c r="L932" s="85" t="s">
        <v>3367</v>
      </c>
      <c r="N932" s="85" t="s">
        <v>3731</v>
      </c>
      <c r="O932" s="92" t="s">
        <v>3832</v>
      </c>
      <c r="P932" s="92" t="s">
        <v>3841</v>
      </c>
      <c r="R932" s="159" t="s">
        <v>4094</v>
      </c>
      <c r="S932" s="70"/>
      <c r="T932" s="85" t="s">
        <v>669</v>
      </c>
      <c r="U932" s="85" t="s">
        <v>1688</v>
      </c>
      <c r="V932" s="97" t="s">
        <v>3482</v>
      </c>
      <c r="W932" s="97" t="s">
        <v>3481</v>
      </c>
      <c r="X932" s="96" t="s">
        <v>3464</v>
      </c>
      <c r="Y932" s="85" t="s">
        <v>3545</v>
      </c>
      <c r="Z932" s="168" t="s">
        <v>4337</v>
      </c>
      <c r="AA932" s="85" t="s">
        <v>19</v>
      </c>
      <c r="AB932" s="85" t="s">
        <v>14</v>
      </c>
      <c r="AC932" s="85">
        <v>200</v>
      </c>
      <c r="AO932" s="85" t="s">
        <v>200</v>
      </c>
    </row>
    <row r="933" spans="1:41">
      <c r="A933" s="85">
        <v>932</v>
      </c>
      <c r="C933" s="85" t="s">
        <v>1848</v>
      </c>
      <c r="D933" s="85" t="s">
        <v>3418</v>
      </c>
      <c r="E933" s="85" t="s">
        <v>3446</v>
      </c>
      <c r="F933" s="85" t="s">
        <v>3432</v>
      </c>
      <c r="G933" s="85" t="s">
        <v>2</v>
      </c>
      <c r="H933" s="85" t="s">
        <v>169</v>
      </c>
      <c r="I933" s="85">
        <v>2018</v>
      </c>
      <c r="L933" s="85" t="s">
        <v>5</v>
      </c>
      <c r="N933" s="85" t="s">
        <v>3449</v>
      </c>
      <c r="O933" s="92" t="s">
        <v>3830</v>
      </c>
      <c r="P933" s="92" t="s">
        <v>3838</v>
      </c>
      <c r="R933" s="159" t="s">
        <v>4095</v>
      </c>
      <c r="S933" s="70"/>
      <c r="T933" s="85" t="s">
        <v>3797</v>
      </c>
      <c r="U933" s="85" t="s">
        <v>3453</v>
      </c>
      <c r="V933" s="97" t="s">
        <v>2919</v>
      </c>
      <c r="W933" s="97" t="s">
        <v>2918</v>
      </c>
      <c r="X933" s="96" t="s">
        <v>3460</v>
      </c>
      <c r="Y933" s="85" t="s">
        <v>1829</v>
      </c>
      <c r="Z933" s="85" t="s">
        <v>219</v>
      </c>
      <c r="AA933" s="85" t="s">
        <v>19</v>
      </c>
      <c r="AB933" s="85" t="s">
        <v>3461</v>
      </c>
      <c r="AC933" s="85">
        <v>200</v>
      </c>
      <c r="AF933" s="145">
        <v>1</v>
      </c>
      <c r="AH933" s="145">
        <v>1</v>
      </c>
      <c r="AI933" s="145" t="s">
        <v>1681</v>
      </c>
      <c r="AO933" s="85" t="s">
        <v>200</v>
      </c>
    </row>
    <row r="934" spans="1:41">
      <c r="A934" s="85">
        <v>933</v>
      </c>
      <c r="C934" s="85" t="s">
        <v>1848</v>
      </c>
      <c r="D934" s="85" t="s">
        <v>3419</v>
      </c>
      <c r="E934" s="85" t="s">
        <v>3446</v>
      </c>
      <c r="F934" s="85" t="s">
        <v>3433</v>
      </c>
      <c r="G934" s="85" t="s">
        <v>2</v>
      </c>
      <c r="H934" s="85" t="s">
        <v>169</v>
      </c>
      <c r="I934" s="85">
        <v>2018</v>
      </c>
      <c r="L934" s="85" t="s">
        <v>5</v>
      </c>
      <c r="N934" s="85" t="s">
        <v>3449</v>
      </c>
      <c r="O934" s="92" t="s">
        <v>3830</v>
      </c>
      <c r="P934" s="92" t="s">
        <v>3838</v>
      </c>
      <c r="R934" s="159" t="s">
        <v>4095</v>
      </c>
      <c r="S934" s="70"/>
      <c r="T934" s="85" t="s">
        <v>3797</v>
      </c>
      <c r="U934" s="85" t="s">
        <v>3453</v>
      </c>
      <c r="V934" s="97" t="s">
        <v>2919</v>
      </c>
      <c r="W934" s="97" t="s">
        <v>2918</v>
      </c>
      <c r="X934" s="96" t="s">
        <v>3460</v>
      </c>
      <c r="Y934" s="85" t="s">
        <v>3370</v>
      </c>
      <c r="Z934" s="85" t="s">
        <v>219</v>
      </c>
      <c r="AA934" s="85" t="s">
        <v>19</v>
      </c>
      <c r="AB934" s="85" t="s">
        <v>3462</v>
      </c>
      <c r="AC934" s="85">
        <v>200</v>
      </c>
      <c r="AO934" s="85" t="s">
        <v>200</v>
      </c>
    </row>
    <row r="935" spans="1:41">
      <c r="A935" s="85">
        <v>934</v>
      </c>
      <c r="C935" s="85" t="s">
        <v>1848</v>
      </c>
      <c r="D935" s="85" t="s">
        <v>3420</v>
      </c>
      <c r="E935" s="85" t="s">
        <v>3446</v>
      </c>
      <c r="F935" s="85" t="s">
        <v>3434</v>
      </c>
      <c r="G935" s="85" t="s">
        <v>2</v>
      </c>
      <c r="H935" s="85" t="s">
        <v>169</v>
      </c>
      <c r="I935" s="85">
        <v>2018</v>
      </c>
      <c r="L935" s="85" t="s">
        <v>5</v>
      </c>
      <c r="N935" s="85" t="s">
        <v>3449</v>
      </c>
      <c r="O935" s="92" t="s">
        <v>3830</v>
      </c>
      <c r="P935" s="92" t="s">
        <v>3838</v>
      </c>
      <c r="R935" s="159" t="s">
        <v>4095</v>
      </c>
      <c r="S935" s="70"/>
      <c r="T935" s="85" t="s">
        <v>3797</v>
      </c>
      <c r="U935" s="85" t="s">
        <v>3453</v>
      </c>
      <c r="V935" s="97" t="s">
        <v>2919</v>
      </c>
      <c r="W935" s="97" t="s">
        <v>2918</v>
      </c>
      <c r="X935" s="96" t="s">
        <v>3460</v>
      </c>
      <c r="Y935" s="85" t="s">
        <v>3370</v>
      </c>
      <c r="Z935" s="85" t="s">
        <v>219</v>
      </c>
      <c r="AA935" s="85" t="s">
        <v>19</v>
      </c>
      <c r="AB935" s="85" t="s">
        <v>3462</v>
      </c>
      <c r="AC935" s="85">
        <v>200</v>
      </c>
      <c r="AO935" s="85" t="s">
        <v>200</v>
      </c>
    </row>
    <row r="936" spans="1:41">
      <c r="A936" s="85">
        <v>935</v>
      </c>
      <c r="C936" s="85" t="s">
        <v>1848</v>
      </c>
      <c r="D936" s="85" t="s">
        <v>3421</v>
      </c>
      <c r="E936" s="85" t="s">
        <v>3446</v>
      </c>
      <c r="F936" s="85" t="s">
        <v>3435</v>
      </c>
      <c r="G936" s="85" t="s">
        <v>2</v>
      </c>
      <c r="H936" s="85" t="s">
        <v>169</v>
      </c>
      <c r="I936" s="85">
        <v>2018</v>
      </c>
      <c r="L936" s="85" t="s">
        <v>5</v>
      </c>
      <c r="N936" s="85" t="s">
        <v>3449</v>
      </c>
      <c r="O936" s="92" t="s">
        <v>3830</v>
      </c>
      <c r="P936" s="92" t="s">
        <v>3838</v>
      </c>
      <c r="R936" s="159" t="s">
        <v>4095</v>
      </c>
      <c r="S936" s="70"/>
      <c r="T936" s="85" t="s">
        <v>3797</v>
      </c>
      <c r="U936" s="85" t="s">
        <v>3453</v>
      </c>
      <c r="V936" s="97" t="s">
        <v>2919</v>
      </c>
      <c r="W936" s="97" t="s">
        <v>2918</v>
      </c>
      <c r="X936" s="96" t="s">
        <v>3460</v>
      </c>
      <c r="Y936" s="85" t="s">
        <v>3370</v>
      </c>
      <c r="Z936" s="85" t="s">
        <v>219</v>
      </c>
      <c r="AA936" s="85" t="s">
        <v>19</v>
      </c>
      <c r="AB936" s="85" t="s">
        <v>3462</v>
      </c>
      <c r="AC936" s="85">
        <v>200</v>
      </c>
      <c r="AO936" s="85" t="s">
        <v>200</v>
      </c>
    </row>
    <row r="937" spans="1:41">
      <c r="A937" s="85">
        <v>936</v>
      </c>
      <c r="C937" s="85" t="s">
        <v>1848</v>
      </c>
      <c r="D937" s="85" t="s">
        <v>3422</v>
      </c>
      <c r="E937" s="85" t="s">
        <v>3446</v>
      </c>
      <c r="F937" s="85" t="s">
        <v>3436</v>
      </c>
      <c r="G937" s="85" t="s">
        <v>2</v>
      </c>
      <c r="H937" s="85" t="s">
        <v>169</v>
      </c>
      <c r="I937" s="85">
        <v>2018</v>
      </c>
      <c r="L937" s="85" t="s">
        <v>5</v>
      </c>
      <c r="N937" s="85" t="s">
        <v>3449</v>
      </c>
      <c r="O937" s="92" t="s">
        <v>3830</v>
      </c>
      <c r="P937" s="92" t="s">
        <v>3838</v>
      </c>
      <c r="R937" s="159" t="s">
        <v>4095</v>
      </c>
      <c r="S937" s="70"/>
      <c r="T937" s="85" t="s">
        <v>3797</v>
      </c>
      <c r="U937" s="85" t="s">
        <v>3453</v>
      </c>
      <c r="V937" s="97" t="s">
        <v>2919</v>
      </c>
      <c r="W937" s="97" t="s">
        <v>2918</v>
      </c>
      <c r="X937" s="96" t="s">
        <v>3460</v>
      </c>
      <c r="Y937" s="85" t="s">
        <v>3371</v>
      </c>
      <c r="Z937" s="85" t="s">
        <v>3373</v>
      </c>
      <c r="AA937" s="85" t="s">
        <v>19</v>
      </c>
      <c r="AB937" s="85" t="s">
        <v>3462</v>
      </c>
      <c r="AC937" s="85">
        <v>200</v>
      </c>
      <c r="AD937" s="145" t="s">
        <v>3463</v>
      </c>
      <c r="AO937" s="85" t="s">
        <v>200</v>
      </c>
    </row>
    <row r="938" spans="1:41">
      <c r="A938" s="85">
        <v>937</v>
      </c>
      <c r="C938" s="85" t="s">
        <v>1848</v>
      </c>
      <c r="D938" s="85" t="s">
        <v>3423</v>
      </c>
      <c r="E938" s="85" t="s">
        <v>3447</v>
      </c>
      <c r="F938" s="85" t="s">
        <v>3437</v>
      </c>
      <c r="G938" s="85" t="s">
        <v>2</v>
      </c>
      <c r="H938" s="85" t="s">
        <v>169</v>
      </c>
      <c r="I938" s="85">
        <v>2018</v>
      </c>
      <c r="L938" s="85" t="s">
        <v>5</v>
      </c>
      <c r="N938" s="85" t="s">
        <v>3450</v>
      </c>
      <c r="O938" s="92" t="s">
        <v>3830</v>
      </c>
      <c r="P938" s="92" t="s">
        <v>3838</v>
      </c>
      <c r="R938" s="159" t="s">
        <v>4096</v>
      </c>
      <c r="S938" s="70"/>
      <c r="T938" s="85" t="s">
        <v>3797</v>
      </c>
      <c r="U938" s="85" t="s">
        <v>3453</v>
      </c>
      <c r="V938" s="97" t="s">
        <v>2919</v>
      </c>
      <c r="W938" s="97" t="s">
        <v>3515</v>
      </c>
      <c r="X938" s="96" t="s">
        <v>3460</v>
      </c>
      <c r="Y938" s="85" t="s">
        <v>1829</v>
      </c>
      <c r="Z938" s="85" t="s">
        <v>219</v>
      </c>
      <c r="AA938" s="85" t="s">
        <v>19</v>
      </c>
      <c r="AB938" s="85" t="s">
        <v>3461</v>
      </c>
      <c r="AC938" s="85">
        <v>200</v>
      </c>
      <c r="AF938" s="145">
        <v>1</v>
      </c>
      <c r="AG938" s="145">
        <v>936</v>
      </c>
      <c r="AH938" s="145">
        <v>1</v>
      </c>
      <c r="AI938" s="145" t="s">
        <v>1681</v>
      </c>
      <c r="AO938" s="85" t="s">
        <v>200</v>
      </c>
    </row>
    <row r="939" spans="1:41">
      <c r="A939" s="85">
        <v>938</v>
      </c>
      <c r="C939" s="85" t="s">
        <v>1848</v>
      </c>
      <c r="D939" s="85" t="s">
        <v>3424</v>
      </c>
      <c r="E939" s="85" t="s">
        <v>3447</v>
      </c>
      <c r="F939" s="85" t="s">
        <v>3438</v>
      </c>
      <c r="G939" s="85" t="s">
        <v>2</v>
      </c>
      <c r="H939" s="85" t="s">
        <v>169</v>
      </c>
      <c r="I939" s="85">
        <v>2018</v>
      </c>
      <c r="L939" s="85" t="s">
        <v>5</v>
      </c>
      <c r="N939" s="85" t="s">
        <v>3450</v>
      </c>
      <c r="O939" s="92" t="s">
        <v>3830</v>
      </c>
      <c r="P939" s="92" t="s">
        <v>3838</v>
      </c>
      <c r="R939" s="159" t="s">
        <v>4096</v>
      </c>
      <c r="S939" s="70"/>
      <c r="T939" s="85" t="s">
        <v>3797</v>
      </c>
      <c r="U939" s="85" t="s">
        <v>3453</v>
      </c>
      <c r="V939" s="97" t="s">
        <v>2919</v>
      </c>
      <c r="W939" s="97" t="s">
        <v>3515</v>
      </c>
      <c r="X939" s="96" t="s">
        <v>3460</v>
      </c>
      <c r="Y939" s="85" t="s">
        <v>3370</v>
      </c>
      <c r="Z939" s="85" t="s">
        <v>219</v>
      </c>
      <c r="AA939" s="85" t="s">
        <v>19</v>
      </c>
      <c r="AB939" s="85" t="s">
        <v>3462</v>
      </c>
      <c r="AC939" s="85">
        <v>200</v>
      </c>
      <c r="AO939" s="85" t="s">
        <v>200</v>
      </c>
    </row>
    <row r="940" spans="1:41">
      <c r="A940" s="85">
        <v>939</v>
      </c>
      <c r="C940" s="85" t="s">
        <v>1848</v>
      </c>
      <c r="D940" s="85" t="s">
        <v>3425</v>
      </c>
      <c r="E940" s="85" t="s">
        <v>3447</v>
      </c>
      <c r="F940" s="85" t="s">
        <v>3439</v>
      </c>
      <c r="G940" s="85" t="s">
        <v>2</v>
      </c>
      <c r="H940" s="85" t="s">
        <v>169</v>
      </c>
      <c r="I940" s="85">
        <v>2018</v>
      </c>
      <c r="L940" s="85" t="s">
        <v>5</v>
      </c>
      <c r="N940" s="85" t="s">
        <v>3450</v>
      </c>
      <c r="O940" s="92" t="s">
        <v>3830</v>
      </c>
      <c r="P940" s="92" t="s">
        <v>3838</v>
      </c>
      <c r="R940" s="159" t="s">
        <v>4096</v>
      </c>
      <c r="S940" s="70"/>
      <c r="T940" s="85" t="s">
        <v>3797</v>
      </c>
      <c r="U940" s="85" t="s">
        <v>3453</v>
      </c>
      <c r="V940" s="97" t="s">
        <v>2919</v>
      </c>
      <c r="W940" s="97" t="s">
        <v>3515</v>
      </c>
      <c r="X940" s="96" t="s">
        <v>3460</v>
      </c>
      <c r="Y940" s="85" t="s">
        <v>3370</v>
      </c>
      <c r="Z940" s="85" t="s">
        <v>219</v>
      </c>
      <c r="AA940" s="85" t="s">
        <v>19</v>
      </c>
      <c r="AB940" s="85" t="s">
        <v>3462</v>
      </c>
      <c r="AC940" s="85">
        <v>200</v>
      </c>
      <c r="AO940" s="85" t="s">
        <v>200</v>
      </c>
    </row>
    <row r="941" spans="1:41">
      <c r="A941" s="85">
        <v>940</v>
      </c>
      <c r="C941" s="85" t="s">
        <v>1848</v>
      </c>
      <c r="D941" s="85" t="s">
        <v>3426</v>
      </c>
      <c r="E941" s="85" t="s">
        <v>3447</v>
      </c>
      <c r="F941" s="85" t="s">
        <v>3440</v>
      </c>
      <c r="G941" s="85" t="s">
        <v>2</v>
      </c>
      <c r="H941" s="85" t="s">
        <v>169</v>
      </c>
      <c r="I941" s="85">
        <v>2018</v>
      </c>
      <c r="L941" s="85" t="s">
        <v>5</v>
      </c>
      <c r="N941" s="85" t="s">
        <v>3450</v>
      </c>
      <c r="O941" s="92" t="s">
        <v>3830</v>
      </c>
      <c r="P941" s="92" t="s">
        <v>3838</v>
      </c>
      <c r="R941" s="159" t="s">
        <v>4096</v>
      </c>
      <c r="S941" s="70"/>
      <c r="T941" s="85" t="s">
        <v>3797</v>
      </c>
      <c r="U941" s="85" t="s">
        <v>3453</v>
      </c>
      <c r="V941" s="97" t="s">
        <v>2919</v>
      </c>
      <c r="W941" s="97" t="s">
        <v>3515</v>
      </c>
      <c r="X941" s="96" t="s">
        <v>3460</v>
      </c>
      <c r="Y941" s="85" t="s">
        <v>3370</v>
      </c>
      <c r="Z941" s="85" t="s">
        <v>219</v>
      </c>
      <c r="AA941" s="85" t="s">
        <v>19</v>
      </c>
      <c r="AB941" s="85" t="s">
        <v>3462</v>
      </c>
      <c r="AC941" s="85">
        <v>200</v>
      </c>
      <c r="AO941" s="85" t="s">
        <v>200</v>
      </c>
    </row>
    <row r="942" spans="1:41">
      <c r="A942" s="85">
        <v>941</v>
      </c>
      <c r="C942" s="85" t="s">
        <v>1848</v>
      </c>
      <c r="D942" s="85" t="s">
        <v>3427</v>
      </c>
      <c r="E942" s="85" t="s">
        <v>3447</v>
      </c>
      <c r="F942" s="85" t="s">
        <v>3441</v>
      </c>
      <c r="G942" s="85" t="s">
        <v>2</v>
      </c>
      <c r="H942" s="85" t="s">
        <v>169</v>
      </c>
      <c r="I942" s="85">
        <v>2018</v>
      </c>
      <c r="L942" s="85" t="s">
        <v>5</v>
      </c>
      <c r="N942" s="85" t="s">
        <v>3450</v>
      </c>
      <c r="O942" s="92" t="s">
        <v>3830</v>
      </c>
      <c r="P942" s="92" t="s">
        <v>3838</v>
      </c>
      <c r="R942" s="159" t="s">
        <v>4096</v>
      </c>
      <c r="S942" s="70"/>
      <c r="T942" s="85" t="s">
        <v>3797</v>
      </c>
      <c r="U942" s="85" t="s">
        <v>3453</v>
      </c>
      <c r="V942" s="97" t="s">
        <v>2919</v>
      </c>
      <c r="W942" s="97" t="s">
        <v>3515</v>
      </c>
      <c r="X942" s="96" t="s">
        <v>3460</v>
      </c>
      <c r="Y942" s="85" t="s">
        <v>3371</v>
      </c>
      <c r="Z942" s="85" t="s">
        <v>3373</v>
      </c>
      <c r="AA942" s="85" t="s">
        <v>19</v>
      </c>
      <c r="AB942" s="85" t="s">
        <v>3462</v>
      </c>
      <c r="AC942" s="85">
        <v>200</v>
      </c>
      <c r="AD942" s="145" t="s">
        <v>3463</v>
      </c>
      <c r="AO942" s="85" t="s">
        <v>200</v>
      </c>
    </row>
    <row r="943" spans="1:41" s="64" customFormat="1">
      <c r="A943" s="85">
        <v>942</v>
      </c>
      <c r="C943" s="64" t="s">
        <v>1850</v>
      </c>
      <c r="D943" s="64" t="s">
        <v>3428</v>
      </c>
      <c r="E943" s="64" t="s">
        <v>3448</v>
      </c>
      <c r="F943" s="64" t="s">
        <v>3442</v>
      </c>
      <c r="G943" s="64" t="s">
        <v>2</v>
      </c>
      <c r="H943" s="64" t="s">
        <v>169</v>
      </c>
      <c r="I943" s="64">
        <v>2018</v>
      </c>
      <c r="L943" s="64" t="s">
        <v>365</v>
      </c>
      <c r="M943" s="165"/>
      <c r="N943" s="85" t="s">
        <v>3451</v>
      </c>
      <c r="O943" s="92" t="s">
        <v>3830</v>
      </c>
      <c r="P943" s="92" t="s">
        <v>3837</v>
      </c>
      <c r="Q943" s="85"/>
      <c r="R943" s="159" t="s">
        <v>4097</v>
      </c>
      <c r="S943" s="70"/>
      <c r="T943" s="85" t="s">
        <v>3798</v>
      </c>
      <c r="U943" s="64" t="s">
        <v>3453</v>
      </c>
      <c r="V943" s="82" t="s">
        <v>3514</v>
      </c>
      <c r="W943" s="82" t="s">
        <v>3513</v>
      </c>
      <c r="X943" s="64" t="s">
        <v>3460</v>
      </c>
      <c r="Y943" s="64" t="s">
        <v>1828</v>
      </c>
      <c r="Z943" s="64" t="s">
        <v>219</v>
      </c>
      <c r="AA943" s="64" t="s">
        <v>19</v>
      </c>
      <c r="AB943" s="64" t="s">
        <v>3462</v>
      </c>
      <c r="AC943" s="64">
        <v>200</v>
      </c>
      <c r="AD943" s="151"/>
      <c r="AE943" s="173"/>
      <c r="AF943" s="151"/>
      <c r="AG943" s="151"/>
      <c r="AH943" s="151"/>
      <c r="AI943" s="151"/>
      <c r="AJ943" s="173"/>
      <c r="AK943" s="104"/>
      <c r="AL943" s="104"/>
      <c r="AM943" s="104"/>
      <c r="AN943" s="104"/>
      <c r="AO943" s="64" t="s">
        <v>200</v>
      </c>
    </row>
    <row r="944" spans="1:41" s="64" customFormat="1">
      <c r="A944" s="85">
        <v>943</v>
      </c>
      <c r="C944" s="64" t="s">
        <v>1850</v>
      </c>
      <c r="D944" s="64" t="s">
        <v>3429</v>
      </c>
      <c r="E944" s="64" t="s">
        <v>3448</v>
      </c>
      <c r="F944" s="64" t="s">
        <v>3443</v>
      </c>
      <c r="G944" s="64" t="s">
        <v>2</v>
      </c>
      <c r="H944" s="64" t="s">
        <v>169</v>
      </c>
      <c r="I944" s="64">
        <v>2018</v>
      </c>
      <c r="L944" s="64" t="s">
        <v>365</v>
      </c>
      <c r="M944" s="165"/>
      <c r="N944" s="85" t="s">
        <v>3451</v>
      </c>
      <c r="O944" s="92" t="s">
        <v>3830</v>
      </c>
      <c r="P944" s="92" t="s">
        <v>3837</v>
      </c>
      <c r="Q944" s="85"/>
      <c r="R944" s="159" t="s">
        <v>4097</v>
      </c>
      <c r="S944" s="70"/>
      <c r="T944" s="85" t="s">
        <v>3798</v>
      </c>
      <c r="U944" s="64" t="s">
        <v>3453</v>
      </c>
      <c r="V944" s="82" t="s">
        <v>3514</v>
      </c>
      <c r="W944" s="82" t="s">
        <v>3513</v>
      </c>
      <c r="X944" s="64" t="s">
        <v>3460</v>
      </c>
      <c r="Y944" s="64" t="s">
        <v>1828</v>
      </c>
      <c r="Z944" s="64" t="s">
        <v>219</v>
      </c>
      <c r="AA944" s="64" t="s">
        <v>19</v>
      </c>
      <c r="AB944" s="64" t="s">
        <v>3462</v>
      </c>
      <c r="AC944" s="64">
        <v>200</v>
      </c>
      <c r="AD944" s="151"/>
      <c r="AE944" s="173"/>
      <c r="AF944" s="151"/>
      <c r="AG944" s="151"/>
      <c r="AH944" s="151"/>
      <c r="AI944" s="151"/>
      <c r="AJ944" s="173"/>
      <c r="AK944" s="104"/>
      <c r="AL944" s="104"/>
      <c r="AM944" s="104"/>
      <c r="AN944" s="104"/>
      <c r="AO944" s="64" t="s">
        <v>200</v>
      </c>
    </row>
    <row r="945" spans="1:41" s="64" customFormat="1">
      <c r="A945" s="85">
        <v>944</v>
      </c>
      <c r="C945" s="64" t="s">
        <v>1850</v>
      </c>
      <c r="D945" s="64" t="s">
        <v>3430</v>
      </c>
      <c r="E945" s="64" t="s">
        <v>3448</v>
      </c>
      <c r="F945" s="64" t="s">
        <v>3444</v>
      </c>
      <c r="G945" s="64" t="s">
        <v>2</v>
      </c>
      <c r="H945" s="64" t="s">
        <v>169</v>
      </c>
      <c r="I945" s="64">
        <v>2018</v>
      </c>
      <c r="L945" s="64" t="s">
        <v>365</v>
      </c>
      <c r="M945" s="165"/>
      <c r="N945" s="85" t="s">
        <v>3451</v>
      </c>
      <c r="O945" s="92" t="s">
        <v>3830</v>
      </c>
      <c r="P945" s="92" t="s">
        <v>3837</v>
      </c>
      <c r="Q945" s="85"/>
      <c r="R945" s="159" t="s">
        <v>4097</v>
      </c>
      <c r="S945" s="70"/>
      <c r="T945" s="85" t="s">
        <v>3798</v>
      </c>
      <c r="U945" s="64" t="s">
        <v>3453</v>
      </c>
      <c r="V945" s="82" t="s">
        <v>3514</v>
      </c>
      <c r="W945" s="82" t="s">
        <v>3513</v>
      </c>
      <c r="X945" s="64" t="s">
        <v>3460</v>
      </c>
      <c r="Y945" s="64" t="s">
        <v>1828</v>
      </c>
      <c r="Z945" s="64" t="s">
        <v>219</v>
      </c>
      <c r="AA945" s="64" t="s">
        <v>19</v>
      </c>
      <c r="AB945" s="64" t="s">
        <v>3462</v>
      </c>
      <c r="AC945" s="64">
        <v>200</v>
      </c>
      <c r="AD945" s="151"/>
      <c r="AE945" s="173"/>
      <c r="AF945" s="151"/>
      <c r="AG945" s="151"/>
      <c r="AH945" s="151"/>
      <c r="AI945" s="151"/>
      <c r="AJ945" s="173"/>
      <c r="AK945" s="104"/>
      <c r="AL945" s="104"/>
      <c r="AM945" s="104"/>
      <c r="AN945" s="104"/>
      <c r="AO945" s="64" t="s">
        <v>200</v>
      </c>
    </row>
    <row r="946" spans="1:41" s="64" customFormat="1">
      <c r="A946" s="85">
        <v>945</v>
      </c>
      <c r="C946" s="64" t="s">
        <v>1850</v>
      </c>
      <c r="D946" s="64" t="s">
        <v>3431</v>
      </c>
      <c r="E946" s="64" t="s">
        <v>3448</v>
      </c>
      <c r="F946" s="64" t="s">
        <v>3445</v>
      </c>
      <c r="G946" s="64" t="s">
        <v>2</v>
      </c>
      <c r="H946" s="64" t="s">
        <v>169</v>
      </c>
      <c r="I946" s="64">
        <v>2018</v>
      </c>
      <c r="L946" s="64" t="s">
        <v>365</v>
      </c>
      <c r="M946" s="165"/>
      <c r="N946" s="85" t="s">
        <v>3451</v>
      </c>
      <c r="O946" s="92" t="s">
        <v>3830</v>
      </c>
      <c r="P946" s="92" t="s">
        <v>3837</v>
      </c>
      <c r="Q946" s="85"/>
      <c r="R946" s="159" t="s">
        <v>4097</v>
      </c>
      <c r="S946" s="70"/>
      <c r="T946" s="85" t="s">
        <v>3798</v>
      </c>
      <c r="U946" s="64" t="s">
        <v>3453</v>
      </c>
      <c r="V946" s="82" t="s">
        <v>3514</v>
      </c>
      <c r="W946" s="82" t="s">
        <v>3513</v>
      </c>
      <c r="X946" s="64" t="s">
        <v>3460</v>
      </c>
      <c r="Y946" s="64" t="s">
        <v>1828</v>
      </c>
      <c r="Z946" s="64" t="s">
        <v>219</v>
      </c>
      <c r="AA946" s="64" t="s">
        <v>19</v>
      </c>
      <c r="AB946" s="64" t="s">
        <v>3462</v>
      </c>
      <c r="AC946" s="64">
        <v>200</v>
      </c>
      <c r="AD946" s="151"/>
      <c r="AE946" s="173"/>
      <c r="AF946" s="151"/>
      <c r="AG946" s="151"/>
      <c r="AH946" s="151"/>
      <c r="AI946" s="151"/>
      <c r="AJ946" s="173"/>
      <c r="AK946" s="104"/>
      <c r="AL946" s="104"/>
      <c r="AM946" s="104"/>
      <c r="AN946" s="104"/>
      <c r="AO946" s="64" t="s">
        <v>200</v>
      </c>
    </row>
    <row r="947" spans="1:41">
      <c r="A947" s="85">
        <v>946</v>
      </c>
      <c r="C947" s="85" t="s">
        <v>1850</v>
      </c>
      <c r="D947" s="92" t="s">
        <v>3106</v>
      </c>
      <c r="E947" s="65" t="s">
        <v>4268</v>
      </c>
      <c r="F947" s="65" t="s">
        <v>4269</v>
      </c>
      <c r="G947" s="85" t="s">
        <v>1677</v>
      </c>
      <c r="H947" s="85" t="s">
        <v>169</v>
      </c>
      <c r="I947" s="85">
        <v>2018</v>
      </c>
      <c r="L947" s="87" t="s">
        <v>1854</v>
      </c>
      <c r="M947" s="87"/>
      <c r="N947" s="87" t="s">
        <v>255</v>
      </c>
      <c r="O947" s="92" t="s">
        <v>3830</v>
      </c>
      <c r="P947" s="92" t="s">
        <v>3838</v>
      </c>
      <c r="Q947" s="87"/>
      <c r="R947" s="159" t="s">
        <v>4011</v>
      </c>
      <c r="S947" s="70"/>
      <c r="T947" s="87" t="s">
        <v>255</v>
      </c>
      <c r="U947" s="86" t="s">
        <v>1684</v>
      </c>
      <c r="V947" s="97">
        <v>36.751998999999998</v>
      </c>
      <c r="W947" s="97">
        <v>126.293368</v>
      </c>
      <c r="X947" s="85"/>
      <c r="Y947" s="85" t="s">
        <v>3533</v>
      </c>
      <c r="Z947" s="85" t="s">
        <v>202</v>
      </c>
      <c r="AA947" s="85" t="s">
        <v>16</v>
      </c>
      <c r="AB947" s="85" t="s">
        <v>171</v>
      </c>
      <c r="AC947" s="85">
        <v>200</v>
      </c>
      <c r="AI947" s="146"/>
      <c r="AK947" s="158">
        <f t="shared" ref="AK947:AK949" si="42">SUM(AL947:AN947)</f>
        <v>150000000</v>
      </c>
      <c r="AL947" s="57"/>
      <c r="AM947" s="57"/>
      <c r="AN947" s="57">
        <v>150000000</v>
      </c>
      <c r="AO947" s="85" t="s">
        <v>3542</v>
      </c>
    </row>
    <row r="948" spans="1:41">
      <c r="A948" s="85">
        <v>947</v>
      </c>
      <c r="C948" s="85" t="s">
        <v>1848</v>
      </c>
      <c r="D948" s="92" t="s">
        <v>3536</v>
      </c>
      <c r="E948" s="85" t="s">
        <v>3386</v>
      </c>
      <c r="F948" s="85" t="s">
        <v>3534</v>
      </c>
      <c r="G948" s="85" t="s">
        <v>1677</v>
      </c>
      <c r="H948" s="85" t="s">
        <v>169</v>
      </c>
      <c r="I948" s="85">
        <v>2018</v>
      </c>
      <c r="L948" s="85" t="s">
        <v>1854</v>
      </c>
      <c r="N948" s="87" t="s">
        <v>255</v>
      </c>
      <c r="O948" s="92" t="s">
        <v>3830</v>
      </c>
      <c r="P948" s="92" t="s">
        <v>3838</v>
      </c>
      <c r="Q948" s="87"/>
      <c r="R948" s="159" t="s">
        <v>4011</v>
      </c>
      <c r="S948" s="70"/>
      <c r="T948" s="87" t="s">
        <v>255</v>
      </c>
      <c r="U948" s="86" t="s">
        <v>1684</v>
      </c>
      <c r="V948" s="97">
        <v>36.751998999999998</v>
      </c>
      <c r="W948" s="97">
        <v>126.293368</v>
      </c>
      <c r="X948" s="85"/>
      <c r="Y948" s="85" t="s">
        <v>3533</v>
      </c>
      <c r="Z948" s="85" t="s">
        <v>202</v>
      </c>
      <c r="AA948" s="85" t="s">
        <v>16</v>
      </c>
      <c r="AB948" s="85" t="s">
        <v>171</v>
      </c>
      <c r="AC948" s="85">
        <v>200</v>
      </c>
      <c r="AG948" s="145">
        <v>440</v>
      </c>
      <c r="AH948" s="145">
        <v>1</v>
      </c>
      <c r="AI948" s="145" t="s">
        <v>1681</v>
      </c>
      <c r="AK948" s="158">
        <f t="shared" si="42"/>
        <v>0</v>
      </c>
      <c r="AL948" s="57"/>
      <c r="AM948" s="57"/>
      <c r="AN948" s="57"/>
      <c r="AO948" s="85" t="s">
        <v>3542</v>
      </c>
    </row>
    <row r="949" spans="1:41">
      <c r="A949" s="85">
        <v>948</v>
      </c>
      <c r="C949" s="85" t="s">
        <v>1848</v>
      </c>
      <c r="D949" s="92" t="s">
        <v>3537</v>
      </c>
      <c r="E949" s="85" t="s">
        <v>3386</v>
      </c>
      <c r="F949" s="85" t="s">
        <v>3535</v>
      </c>
      <c r="G949" s="85" t="s">
        <v>1677</v>
      </c>
      <c r="H949" s="85" t="s">
        <v>169</v>
      </c>
      <c r="I949" s="85">
        <v>2018</v>
      </c>
      <c r="L949" s="85" t="s">
        <v>1854</v>
      </c>
      <c r="N949" s="87" t="s">
        <v>255</v>
      </c>
      <c r="O949" s="92" t="s">
        <v>3830</v>
      </c>
      <c r="P949" s="92" t="s">
        <v>3838</v>
      </c>
      <c r="Q949" s="87"/>
      <c r="R949" s="159" t="s">
        <v>4011</v>
      </c>
      <c r="S949" s="70"/>
      <c r="T949" s="87" t="s">
        <v>255</v>
      </c>
      <c r="U949" s="86" t="s">
        <v>1684</v>
      </c>
      <c r="V949" s="97">
        <v>36.751998999999998</v>
      </c>
      <c r="W949" s="97">
        <v>126.293368</v>
      </c>
      <c r="X949" s="85"/>
      <c r="Y949" s="85" t="s">
        <v>3533</v>
      </c>
      <c r="Z949" s="85" t="s">
        <v>202</v>
      </c>
      <c r="AA949" s="85" t="s">
        <v>16</v>
      </c>
      <c r="AB949" s="85" t="s">
        <v>171</v>
      </c>
      <c r="AC949" s="85">
        <v>200</v>
      </c>
      <c r="AK949" s="158">
        <f t="shared" si="42"/>
        <v>0</v>
      </c>
      <c r="AL949" s="57"/>
      <c r="AM949" s="57"/>
      <c r="AN949" s="57"/>
      <c r="AO949" s="85" t="s">
        <v>3542</v>
      </c>
    </row>
    <row r="950" spans="1:41" s="64" customFormat="1">
      <c r="A950" s="64">
        <v>949</v>
      </c>
      <c r="C950" s="64" t="s">
        <v>1849</v>
      </c>
      <c r="D950" s="64" t="s">
        <v>3151</v>
      </c>
      <c r="E950" s="64" t="s">
        <v>3386</v>
      </c>
      <c r="F950" s="64" t="s">
        <v>3245</v>
      </c>
      <c r="G950" s="64" t="s">
        <v>2</v>
      </c>
      <c r="H950" s="64" t="s">
        <v>169</v>
      </c>
      <c r="I950" s="64">
        <v>2018</v>
      </c>
      <c r="L950" s="64" t="s">
        <v>0</v>
      </c>
      <c r="M950" s="165"/>
      <c r="N950" s="65" t="s">
        <v>255</v>
      </c>
      <c r="O950" s="101" t="s">
        <v>3830</v>
      </c>
      <c r="P950" s="101" t="s">
        <v>3838</v>
      </c>
      <c r="Q950" s="65"/>
      <c r="R950" s="163" t="s">
        <v>4011</v>
      </c>
      <c r="S950" s="101"/>
      <c r="T950" s="65" t="s">
        <v>255</v>
      </c>
      <c r="U950" s="64" t="s">
        <v>1685</v>
      </c>
      <c r="V950" s="82">
        <v>36.751998999999998</v>
      </c>
      <c r="W950" s="82">
        <v>126.293368</v>
      </c>
      <c r="X950" s="64" t="s">
        <v>1702</v>
      </c>
      <c r="Y950" s="64" t="s">
        <v>3369</v>
      </c>
      <c r="Z950" s="64" t="s">
        <v>219</v>
      </c>
      <c r="AA950" s="64" t="s">
        <v>19</v>
      </c>
      <c r="AB950" s="64" t="s">
        <v>793</v>
      </c>
      <c r="AC950" s="64">
        <v>200</v>
      </c>
      <c r="AD950" s="151"/>
      <c r="AE950" s="173"/>
      <c r="AF950" s="151"/>
      <c r="AG950" s="151"/>
      <c r="AH950" s="151"/>
      <c r="AI950" s="151"/>
      <c r="AJ950" s="173"/>
      <c r="AK950" s="104"/>
      <c r="AL950" s="104"/>
      <c r="AM950" s="104"/>
      <c r="AN950" s="104"/>
    </row>
    <row r="951" spans="1:41" s="64" customFormat="1">
      <c r="A951" s="85">
        <v>950</v>
      </c>
      <c r="B951" s="64">
        <v>162</v>
      </c>
      <c r="C951" s="64" t="s">
        <v>1849</v>
      </c>
      <c r="D951" s="101" t="s">
        <v>3538</v>
      </c>
      <c r="E951" s="64" t="s">
        <v>3561</v>
      </c>
      <c r="F951" s="64" t="s">
        <v>3562</v>
      </c>
      <c r="G951" s="64" t="s">
        <v>1677</v>
      </c>
      <c r="H951" s="64" t="s">
        <v>169</v>
      </c>
      <c r="I951" s="64">
        <v>2018</v>
      </c>
      <c r="L951" s="64" t="s">
        <v>1854</v>
      </c>
      <c r="M951" s="165"/>
      <c r="N951" s="87" t="s">
        <v>3732</v>
      </c>
      <c r="O951" s="92" t="s">
        <v>3831</v>
      </c>
      <c r="P951" s="92" t="s">
        <v>3850</v>
      </c>
      <c r="Q951" s="87"/>
      <c r="R951" s="159" t="s">
        <v>4098</v>
      </c>
      <c r="S951" s="70"/>
      <c r="T951" s="87" t="s">
        <v>3732</v>
      </c>
      <c r="U951" s="142" t="s">
        <v>479</v>
      </c>
      <c r="V951" s="82">
        <v>36.599074999999999</v>
      </c>
      <c r="W951" s="82" t="s">
        <v>3540</v>
      </c>
      <c r="Y951" s="64" t="s">
        <v>3533</v>
      </c>
      <c r="Z951" s="64" t="s">
        <v>202</v>
      </c>
      <c r="AA951" s="64" t="s">
        <v>16</v>
      </c>
      <c r="AB951" s="64" t="s">
        <v>171</v>
      </c>
      <c r="AC951" s="64">
        <v>200</v>
      </c>
      <c r="AD951" s="151"/>
      <c r="AE951" s="173"/>
      <c r="AF951" s="151">
        <v>1</v>
      </c>
      <c r="AG951" s="151"/>
      <c r="AH951" s="151">
        <v>1</v>
      </c>
      <c r="AI951" s="151" t="s">
        <v>1681</v>
      </c>
      <c r="AJ951" s="173"/>
      <c r="AK951" s="158">
        <f t="shared" ref="AK951:AK952" si="43">SUM(AL951:AN951)</f>
        <v>0</v>
      </c>
      <c r="AL951" s="157"/>
      <c r="AM951" s="157"/>
      <c r="AN951" s="157"/>
      <c r="AO951" s="64" t="s">
        <v>3542</v>
      </c>
    </row>
    <row r="952" spans="1:41" s="64" customFormat="1">
      <c r="A952" s="85">
        <v>951</v>
      </c>
      <c r="B952" s="64">
        <v>163</v>
      </c>
      <c r="C952" s="64" t="s">
        <v>1849</v>
      </c>
      <c r="D952" s="101" t="s">
        <v>3539</v>
      </c>
      <c r="E952" s="64" t="s">
        <v>3387</v>
      </c>
      <c r="F952" s="64" t="s">
        <v>3563</v>
      </c>
      <c r="G952" s="64" t="s">
        <v>1677</v>
      </c>
      <c r="H952" s="64" t="s">
        <v>169</v>
      </c>
      <c r="I952" s="64">
        <v>2018</v>
      </c>
      <c r="L952" s="64" t="s">
        <v>1854</v>
      </c>
      <c r="M952" s="165"/>
      <c r="N952" s="87" t="s">
        <v>3732</v>
      </c>
      <c r="O952" s="92" t="s">
        <v>3831</v>
      </c>
      <c r="P952" s="92" t="s">
        <v>3850</v>
      </c>
      <c r="Q952" s="87"/>
      <c r="R952" s="159" t="s">
        <v>4098</v>
      </c>
      <c r="S952" s="70"/>
      <c r="T952" s="87" t="s">
        <v>3732</v>
      </c>
      <c r="U952" s="142" t="s">
        <v>479</v>
      </c>
      <c r="V952" s="82">
        <v>36.599074999999999</v>
      </c>
      <c r="W952" s="82" t="s">
        <v>3540</v>
      </c>
      <c r="Y952" s="64" t="s">
        <v>3533</v>
      </c>
      <c r="Z952" s="64" t="s">
        <v>202</v>
      </c>
      <c r="AA952" s="64" t="s">
        <v>16</v>
      </c>
      <c r="AB952" s="64" t="s">
        <v>171</v>
      </c>
      <c r="AC952" s="64">
        <v>200</v>
      </c>
      <c r="AD952" s="151"/>
      <c r="AE952" s="173"/>
      <c r="AF952" s="151"/>
      <c r="AG952" s="151"/>
      <c r="AH952" s="151"/>
      <c r="AI952" s="151"/>
      <c r="AJ952" s="173"/>
      <c r="AK952" s="158">
        <f t="shared" si="43"/>
        <v>0</v>
      </c>
      <c r="AL952" s="157"/>
      <c r="AM952" s="157"/>
      <c r="AN952" s="157"/>
      <c r="AO952" s="64" t="s">
        <v>3542</v>
      </c>
    </row>
    <row r="953" spans="1:41" s="64" customFormat="1">
      <c r="A953" s="64">
        <v>952</v>
      </c>
      <c r="C953" s="64" t="s">
        <v>1849</v>
      </c>
      <c r="D953" s="64" t="s">
        <v>3152</v>
      </c>
      <c r="E953" s="64" t="s">
        <v>3387</v>
      </c>
      <c r="F953" s="64" t="s">
        <v>3246</v>
      </c>
      <c r="G953" s="64" t="s">
        <v>2</v>
      </c>
      <c r="H953" s="64" t="s">
        <v>169</v>
      </c>
      <c r="I953" s="64">
        <v>2018</v>
      </c>
      <c r="L953" s="64" t="s">
        <v>0</v>
      </c>
      <c r="M953" s="165"/>
      <c r="N953" s="65" t="s">
        <v>3732</v>
      </c>
      <c r="O953" s="101" t="s">
        <v>3831</v>
      </c>
      <c r="P953" s="101" t="s">
        <v>3850</v>
      </c>
      <c r="Q953" s="65"/>
      <c r="R953" s="163" t="s">
        <v>4098</v>
      </c>
      <c r="S953" s="101"/>
      <c r="T953" s="65" t="s">
        <v>3732</v>
      </c>
      <c r="U953" s="64" t="s">
        <v>1686</v>
      </c>
      <c r="V953" s="82">
        <v>36.599074999999999</v>
      </c>
      <c r="W953" s="82" t="s">
        <v>3540</v>
      </c>
      <c r="X953" s="64" t="s">
        <v>1705</v>
      </c>
      <c r="Y953" s="64" t="s">
        <v>3369</v>
      </c>
      <c r="Z953" s="64" t="s">
        <v>219</v>
      </c>
      <c r="AA953" s="64" t="s">
        <v>19</v>
      </c>
      <c r="AB953" s="64" t="s">
        <v>14</v>
      </c>
      <c r="AC953" s="64">
        <v>200</v>
      </c>
      <c r="AD953" s="151"/>
      <c r="AE953" s="173"/>
      <c r="AF953" s="151"/>
      <c r="AG953" s="151"/>
      <c r="AH953" s="151"/>
      <c r="AI953" s="151"/>
      <c r="AJ953" s="173"/>
      <c r="AK953" s="104"/>
      <c r="AL953" s="104"/>
      <c r="AM953" s="104"/>
      <c r="AN953" s="104"/>
    </row>
    <row r="954" spans="1:41" s="64" customFormat="1">
      <c r="A954" s="85">
        <v>953</v>
      </c>
      <c r="B954" s="64">
        <v>454</v>
      </c>
      <c r="C954" s="64" t="s">
        <v>1849</v>
      </c>
      <c r="D954" s="101" t="s">
        <v>3548</v>
      </c>
      <c r="E954" s="65" t="s">
        <v>4224</v>
      </c>
      <c r="F954" s="65" t="s">
        <v>4330</v>
      </c>
      <c r="G954" s="64" t="s">
        <v>1677</v>
      </c>
      <c r="H954" s="64" t="s">
        <v>169</v>
      </c>
      <c r="I954" s="64">
        <v>2018</v>
      </c>
      <c r="L954" s="64" t="s">
        <v>1854</v>
      </c>
      <c r="M954" s="165"/>
      <c r="N954" s="162" t="s">
        <v>211</v>
      </c>
      <c r="O954" s="92" t="s">
        <v>3835</v>
      </c>
      <c r="P954" s="92" t="s">
        <v>3855</v>
      </c>
      <c r="Q954" s="162"/>
      <c r="R954" s="159" t="s">
        <v>4016</v>
      </c>
      <c r="S954" s="70"/>
      <c r="T954" s="162" t="s">
        <v>211</v>
      </c>
      <c r="U954" s="142" t="s">
        <v>1692</v>
      </c>
      <c r="V954" s="103" t="s">
        <v>4329</v>
      </c>
      <c r="W954" s="103" t="s">
        <v>1221</v>
      </c>
      <c r="X954" s="101"/>
      <c r="Y954" s="64" t="s">
        <v>3533</v>
      </c>
      <c r="Z954" s="64" t="s">
        <v>202</v>
      </c>
      <c r="AA954" s="64" t="s">
        <v>16</v>
      </c>
      <c r="AB954" s="64" t="s">
        <v>171</v>
      </c>
      <c r="AC954" s="64">
        <v>200</v>
      </c>
      <c r="AD954" s="151"/>
      <c r="AE954" s="173"/>
      <c r="AF954" s="151"/>
      <c r="AG954" s="151"/>
      <c r="AH954" s="151"/>
      <c r="AI954" s="152"/>
      <c r="AJ954" s="173"/>
      <c r="AK954" s="158">
        <f t="shared" ref="AK954:AK956" si="44">SUM(AL954:AN954)</f>
        <v>0</v>
      </c>
      <c r="AL954" s="157"/>
      <c r="AM954" s="157"/>
      <c r="AN954" s="157"/>
      <c r="AO954" s="64" t="s">
        <v>3542</v>
      </c>
    </row>
    <row r="955" spans="1:41">
      <c r="A955" s="85">
        <v>954</v>
      </c>
      <c r="C955" s="85" t="s">
        <v>1848</v>
      </c>
      <c r="D955" s="85" t="s">
        <v>3580</v>
      </c>
      <c r="E955" s="85" t="s">
        <v>3389</v>
      </c>
      <c r="F955" s="85" t="s">
        <v>3557</v>
      </c>
      <c r="G955" s="85" t="s">
        <v>1677</v>
      </c>
      <c r="H955" s="85" t="s">
        <v>169</v>
      </c>
      <c r="I955" s="85">
        <v>2018</v>
      </c>
      <c r="L955" s="85" t="s">
        <v>1854</v>
      </c>
      <c r="N955" s="85" t="s">
        <v>3733</v>
      </c>
      <c r="O955" s="92" t="s">
        <v>3835</v>
      </c>
      <c r="P955" s="92" t="s">
        <v>3859</v>
      </c>
      <c r="R955" s="159" t="s">
        <v>4099</v>
      </c>
      <c r="S955" s="70"/>
      <c r="T955" s="85" t="s">
        <v>3799</v>
      </c>
      <c r="U955" s="85" t="s">
        <v>1693</v>
      </c>
      <c r="V955" s="97" t="s">
        <v>3560</v>
      </c>
      <c r="W955" s="97" t="s">
        <v>3559</v>
      </c>
      <c r="Y955" s="85" t="s">
        <v>3533</v>
      </c>
      <c r="Z955" s="85" t="s">
        <v>202</v>
      </c>
      <c r="AA955" s="85" t="s">
        <v>16</v>
      </c>
      <c r="AB955" s="85" t="s">
        <v>171</v>
      </c>
      <c r="AC955" s="85">
        <v>200</v>
      </c>
      <c r="AF955" s="145">
        <v>1</v>
      </c>
      <c r="AH955" s="145">
        <v>1</v>
      </c>
      <c r="AI955" s="145" t="s">
        <v>1681</v>
      </c>
      <c r="AK955" s="158">
        <f t="shared" si="44"/>
        <v>0</v>
      </c>
      <c r="AL955" s="57"/>
      <c r="AM955" s="57"/>
      <c r="AN955" s="57"/>
      <c r="AO955" s="85" t="s">
        <v>3542</v>
      </c>
    </row>
    <row r="956" spans="1:41">
      <c r="A956" s="85">
        <v>955</v>
      </c>
      <c r="C956" s="85" t="s">
        <v>1848</v>
      </c>
      <c r="D956" s="85" t="s">
        <v>3581</v>
      </c>
      <c r="E956" s="85" t="s">
        <v>3389</v>
      </c>
      <c r="F956" s="85" t="s">
        <v>3558</v>
      </c>
      <c r="G956" s="85" t="s">
        <v>1677</v>
      </c>
      <c r="H956" s="85" t="s">
        <v>169</v>
      </c>
      <c r="I956" s="85">
        <v>2018</v>
      </c>
      <c r="L956" s="85" t="s">
        <v>1854</v>
      </c>
      <c r="N956" s="85" t="s">
        <v>3733</v>
      </c>
      <c r="O956" s="92" t="s">
        <v>3835</v>
      </c>
      <c r="P956" s="92" t="s">
        <v>3859</v>
      </c>
      <c r="R956" s="159" t="s">
        <v>4099</v>
      </c>
      <c r="S956" s="70"/>
      <c r="T956" s="85" t="s">
        <v>3799</v>
      </c>
      <c r="U956" s="85" t="s">
        <v>1693</v>
      </c>
      <c r="V956" s="97" t="s">
        <v>3560</v>
      </c>
      <c r="W956" s="97" t="s">
        <v>3559</v>
      </c>
      <c r="Y956" s="85" t="s">
        <v>3533</v>
      </c>
      <c r="Z956" s="85" t="s">
        <v>202</v>
      </c>
      <c r="AA956" s="85" t="s">
        <v>16</v>
      </c>
      <c r="AB956" s="85" t="s">
        <v>171</v>
      </c>
      <c r="AC956" s="85">
        <v>200</v>
      </c>
      <c r="AK956" s="158">
        <f t="shared" si="44"/>
        <v>0</v>
      </c>
      <c r="AL956" s="57"/>
      <c r="AM956" s="57"/>
      <c r="AN956" s="57"/>
      <c r="AO956" s="85" t="s">
        <v>3542</v>
      </c>
    </row>
    <row r="957" spans="1:41">
      <c r="A957" s="85">
        <v>956</v>
      </c>
      <c r="C957" s="85" t="s">
        <v>1848</v>
      </c>
      <c r="D957" s="85" t="s">
        <v>3153</v>
      </c>
      <c r="E957" s="85" t="s">
        <v>3389</v>
      </c>
      <c r="F957" s="85" t="s">
        <v>3248</v>
      </c>
      <c r="G957" s="85" t="s">
        <v>2</v>
      </c>
      <c r="H957" s="85" t="s">
        <v>169</v>
      </c>
      <c r="I957" s="85">
        <v>2018</v>
      </c>
      <c r="L957" s="85" t="s">
        <v>0</v>
      </c>
      <c r="N957" s="85" t="s">
        <v>3733</v>
      </c>
      <c r="O957" s="92" t="s">
        <v>3835</v>
      </c>
      <c r="P957" s="92" t="s">
        <v>3859</v>
      </c>
      <c r="R957" s="159" t="s">
        <v>4099</v>
      </c>
      <c r="S957" s="70"/>
      <c r="T957" s="85" t="s">
        <v>3799</v>
      </c>
      <c r="U957" s="85" t="s">
        <v>1693</v>
      </c>
      <c r="V957" s="97" t="s">
        <v>3560</v>
      </c>
      <c r="W957" s="97" t="s">
        <v>3559</v>
      </c>
      <c r="X957" s="96" t="s">
        <v>1704</v>
      </c>
      <c r="Y957" s="85" t="s">
        <v>3369</v>
      </c>
      <c r="Z957" s="85" t="s">
        <v>219</v>
      </c>
      <c r="AA957" s="85" t="s">
        <v>19</v>
      </c>
      <c r="AB957" s="85" t="s">
        <v>14</v>
      </c>
      <c r="AC957" s="85">
        <v>200</v>
      </c>
    </row>
    <row r="958" spans="1:41" s="64" customFormat="1">
      <c r="A958" s="64">
        <v>957</v>
      </c>
      <c r="C958" s="64" t="s">
        <v>1849</v>
      </c>
      <c r="D958" s="64" t="s">
        <v>3582</v>
      </c>
      <c r="E958" s="64" t="s">
        <v>3598</v>
      </c>
      <c r="F958" s="64" t="s">
        <v>3599</v>
      </c>
      <c r="G958" s="64" t="s">
        <v>2</v>
      </c>
      <c r="H958" s="64" t="s">
        <v>3824</v>
      </c>
      <c r="I958" s="64">
        <v>2018</v>
      </c>
      <c r="L958" s="64" t="s">
        <v>0</v>
      </c>
      <c r="M958" s="165"/>
      <c r="N958" s="64" t="s">
        <v>51</v>
      </c>
      <c r="O958" s="101" t="s">
        <v>3831</v>
      </c>
      <c r="P958" s="101" t="s">
        <v>3840</v>
      </c>
      <c r="R958" s="163" t="s">
        <v>3904</v>
      </c>
      <c r="S958" s="101"/>
      <c r="T958" s="64" t="s">
        <v>654</v>
      </c>
      <c r="U958" s="64" t="s">
        <v>3615</v>
      </c>
      <c r="V958" s="82" t="s">
        <v>1301</v>
      </c>
      <c r="W958" s="82" t="s">
        <v>905</v>
      </c>
      <c r="X958" s="64" t="s">
        <v>3616</v>
      </c>
      <c r="Y958" s="64" t="s">
        <v>3617</v>
      </c>
      <c r="Z958" s="64" t="s">
        <v>4335</v>
      </c>
      <c r="AA958" s="64" t="s">
        <v>19</v>
      </c>
      <c r="AB958" s="64" t="s">
        <v>14</v>
      </c>
      <c r="AC958" s="64">
        <v>200</v>
      </c>
      <c r="AD958" s="151"/>
      <c r="AE958" s="173"/>
      <c r="AF958" s="151"/>
      <c r="AG958" s="151"/>
      <c r="AH958" s="151">
        <v>1</v>
      </c>
      <c r="AI958" s="151" t="s">
        <v>1683</v>
      </c>
      <c r="AJ958" s="173"/>
      <c r="AK958" s="104"/>
      <c r="AL958" s="104"/>
      <c r="AM958" s="104"/>
      <c r="AN958" s="104"/>
    </row>
    <row r="959" spans="1:41" s="64" customFormat="1">
      <c r="A959" s="64">
        <v>958</v>
      </c>
      <c r="C959" s="64" t="s">
        <v>1849</v>
      </c>
      <c r="D959" s="64" t="s">
        <v>3583</v>
      </c>
      <c r="E959" s="64" t="s">
        <v>3598</v>
      </c>
      <c r="F959" s="64" t="s">
        <v>3600</v>
      </c>
      <c r="G959" s="64" t="s">
        <v>2</v>
      </c>
      <c r="H959" s="64" t="s">
        <v>3824</v>
      </c>
      <c r="I959" s="64">
        <v>2018</v>
      </c>
      <c r="L959" s="64" t="s">
        <v>0</v>
      </c>
      <c r="M959" s="165"/>
      <c r="N959" s="64" t="s">
        <v>51</v>
      </c>
      <c r="O959" s="101" t="s">
        <v>3831</v>
      </c>
      <c r="P959" s="101" t="s">
        <v>3840</v>
      </c>
      <c r="R959" s="163" t="s">
        <v>3904</v>
      </c>
      <c r="S959" s="101"/>
      <c r="T959" s="64" t="s">
        <v>654</v>
      </c>
      <c r="U959" s="64" t="s">
        <v>3615</v>
      </c>
      <c r="V959" s="82" t="s">
        <v>1301</v>
      </c>
      <c r="W959" s="82" t="s">
        <v>905</v>
      </c>
      <c r="X959" s="64" t="s">
        <v>3616</v>
      </c>
      <c r="Y959" s="64" t="s">
        <v>3617</v>
      </c>
      <c r="Z959" s="165" t="s">
        <v>4335</v>
      </c>
      <c r="AA959" s="64" t="s">
        <v>19</v>
      </c>
      <c r="AB959" s="64" t="s">
        <v>14</v>
      </c>
      <c r="AC959" s="64">
        <v>200</v>
      </c>
      <c r="AD959" s="151"/>
      <c r="AE959" s="173"/>
      <c r="AF959" s="151"/>
      <c r="AG959" s="151"/>
      <c r="AH959" s="151">
        <v>1</v>
      </c>
      <c r="AI959" s="173" t="s">
        <v>1683</v>
      </c>
      <c r="AJ959" s="173"/>
      <c r="AK959" s="104"/>
      <c r="AL959" s="104"/>
      <c r="AM959" s="104"/>
      <c r="AN959" s="104"/>
    </row>
    <row r="960" spans="1:41" s="64" customFormat="1">
      <c r="A960" s="64">
        <v>959</v>
      </c>
      <c r="C960" s="64" t="s">
        <v>1849</v>
      </c>
      <c r="D960" s="64" t="s">
        <v>3584</v>
      </c>
      <c r="E960" s="64" t="s">
        <v>3598</v>
      </c>
      <c r="F960" s="64" t="s">
        <v>3601</v>
      </c>
      <c r="G960" s="64" t="s">
        <v>2</v>
      </c>
      <c r="H960" s="64" t="s">
        <v>3824</v>
      </c>
      <c r="I960" s="64">
        <v>2018</v>
      </c>
      <c r="L960" s="64" t="s">
        <v>0</v>
      </c>
      <c r="M960" s="165"/>
      <c r="N960" s="64" t="s">
        <v>51</v>
      </c>
      <c r="O960" s="101" t="s">
        <v>3831</v>
      </c>
      <c r="P960" s="101" t="s">
        <v>3840</v>
      </c>
      <c r="R960" s="163" t="s">
        <v>3904</v>
      </c>
      <c r="S960" s="101"/>
      <c r="T960" s="64" t="s">
        <v>654</v>
      </c>
      <c r="U960" s="64" t="s">
        <v>3615</v>
      </c>
      <c r="V960" s="82" t="s">
        <v>1301</v>
      </c>
      <c r="W960" s="82" t="s">
        <v>905</v>
      </c>
      <c r="X960" s="64" t="s">
        <v>3616</v>
      </c>
      <c r="Y960" s="64" t="s">
        <v>3617</v>
      </c>
      <c r="Z960" s="165" t="s">
        <v>4335</v>
      </c>
      <c r="AA960" s="64" t="s">
        <v>19</v>
      </c>
      <c r="AB960" s="64" t="s">
        <v>14</v>
      </c>
      <c r="AC960" s="64">
        <v>200</v>
      </c>
      <c r="AD960" s="151"/>
      <c r="AE960" s="173"/>
      <c r="AF960" s="151"/>
      <c r="AG960" s="151"/>
      <c r="AH960" s="151">
        <v>1</v>
      </c>
      <c r="AI960" s="173" t="s">
        <v>1683</v>
      </c>
      <c r="AJ960" s="173"/>
      <c r="AK960" s="104"/>
      <c r="AL960" s="104"/>
      <c r="AM960" s="104"/>
      <c r="AN960" s="104"/>
    </row>
    <row r="961" spans="1:42" s="64" customFormat="1">
      <c r="A961" s="64">
        <v>960</v>
      </c>
      <c r="C961" s="64" t="s">
        <v>1849</v>
      </c>
      <c r="D961" s="64" t="s">
        <v>3585</v>
      </c>
      <c r="E961" s="64" t="s">
        <v>3598</v>
      </c>
      <c r="F961" s="64" t="s">
        <v>3602</v>
      </c>
      <c r="G961" s="64" t="s">
        <v>2</v>
      </c>
      <c r="H961" s="64" t="s">
        <v>3824</v>
      </c>
      <c r="I961" s="64">
        <v>2018</v>
      </c>
      <c r="L961" s="64" t="s">
        <v>0</v>
      </c>
      <c r="M961" s="165"/>
      <c r="N961" s="64" t="s">
        <v>51</v>
      </c>
      <c r="O961" s="101" t="s">
        <v>3831</v>
      </c>
      <c r="P961" s="101" t="s">
        <v>3840</v>
      </c>
      <c r="R961" s="163" t="s">
        <v>3904</v>
      </c>
      <c r="S961" s="101"/>
      <c r="T961" s="64" t="s">
        <v>654</v>
      </c>
      <c r="U961" s="64" t="s">
        <v>3615</v>
      </c>
      <c r="V961" s="82" t="s">
        <v>1301</v>
      </c>
      <c r="W961" s="82" t="s">
        <v>905</v>
      </c>
      <c r="X961" s="64" t="s">
        <v>3616</v>
      </c>
      <c r="Y961" s="64" t="s">
        <v>3617</v>
      </c>
      <c r="Z961" s="165" t="s">
        <v>4335</v>
      </c>
      <c r="AA961" s="64" t="s">
        <v>19</v>
      </c>
      <c r="AB961" s="64" t="s">
        <v>14</v>
      </c>
      <c r="AC961" s="64">
        <v>200</v>
      </c>
      <c r="AD961" s="151"/>
      <c r="AE961" s="173"/>
      <c r="AF961" s="151"/>
      <c r="AG961" s="151"/>
      <c r="AH961" s="151">
        <v>1</v>
      </c>
      <c r="AI961" s="173" t="s">
        <v>1683</v>
      </c>
      <c r="AJ961" s="173"/>
      <c r="AK961" s="104"/>
      <c r="AL961" s="104"/>
      <c r="AM961" s="104"/>
      <c r="AN961" s="104"/>
    </row>
    <row r="962" spans="1:42" s="64" customFormat="1">
      <c r="A962" s="64">
        <v>961</v>
      </c>
      <c r="C962" s="64" t="s">
        <v>1849</v>
      </c>
      <c r="D962" s="64" t="s">
        <v>3586</v>
      </c>
      <c r="E962" s="64" t="s">
        <v>3598</v>
      </c>
      <c r="F962" s="64" t="s">
        <v>3603</v>
      </c>
      <c r="G962" s="64" t="s">
        <v>2</v>
      </c>
      <c r="H962" s="64" t="s">
        <v>3824</v>
      </c>
      <c r="I962" s="64">
        <v>2018</v>
      </c>
      <c r="L962" s="64" t="s">
        <v>0</v>
      </c>
      <c r="M962" s="165"/>
      <c r="N962" s="64" t="s">
        <v>51</v>
      </c>
      <c r="O962" s="101" t="s">
        <v>3831</v>
      </c>
      <c r="P962" s="101" t="s">
        <v>3840</v>
      </c>
      <c r="R962" s="163" t="s">
        <v>3904</v>
      </c>
      <c r="S962" s="101"/>
      <c r="T962" s="64" t="s">
        <v>654</v>
      </c>
      <c r="U962" s="64" t="s">
        <v>3615</v>
      </c>
      <c r="V962" s="82" t="s">
        <v>1301</v>
      </c>
      <c r="W962" s="82" t="s">
        <v>905</v>
      </c>
      <c r="X962" s="64" t="s">
        <v>3616</v>
      </c>
      <c r="Y962" s="64" t="s">
        <v>3617</v>
      </c>
      <c r="Z962" s="165" t="s">
        <v>4335</v>
      </c>
      <c r="AA962" s="64" t="s">
        <v>19</v>
      </c>
      <c r="AB962" s="64" t="s">
        <v>14</v>
      </c>
      <c r="AC962" s="64">
        <v>200</v>
      </c>
      <c r="AD962" s="151"/>
      <c r="AE962" s="173"/>
      <c r="AF962" s="151"/>
      <c r="AG962" s="151"/>
      <c r="AH962" s="151">
        <v>1</v>
      </c>
      <c r="AI962" s="173" t="s">
        <v>1683</v>
      </c>
      <c r="AJ962" s="173"/>
      <c r="AK962" s="104"/>
      <c r="AL962" s="104"/>
      <c r="AM962" s="104"/>
      <c r="AN962" s="104"/>
    </row>
    <row r="963" spans="1:42" s="64" customFormat="1">
      <c r="A963" s="64">
        <v>962</v>
      </c>
      <c r="C963" s="64" t="s">
        <v>1849</v>
      </c>
      <c r="D963" s="64" t="s">
        <v>3587</v>
      </c>
      <c r="E963" s="64" t="s">
        <v>3598</v>
      </c>
      <c r="F963" s="64" t="s">
        <v>3604</v>
      </c>
      <c r="G963" s="64" t="s">
        <v>2</v>
      </c>
      <c r="H963" s="64" t="s">
        <v>3824</v>
      </c>
      <c r="I963" s="64">
        <v>2018</v>
      </c>
      <c r="L963" s="64" t="s">
        <v>0</v>
      </c>
      <c r="M963" s="165"/>
      <c r="N963" s="64" t="s">
        <v>51</v>
      </c>
      <c r="O963" s="101" t="s">
        <v>3831</v>
      </c>
      <c r="P963" s="101" t="s">
        <v>3840</v>
      </c>
      <c r="R963" s="163" t="s">
        <v>3904</v>
      </c>
      <c r="S963" s="101"/>
      <c r="T963" s="64" t="s">
        <v>654</v>
      </c>
      <c r="U963" s="64" t="s">
        <v>3615</v>
      </c>
      <c r="V963" s="82" t="s">
        <v>1301</v>
      </c>
      <c r="W963" s="82" t="s">
        <v>905</v>
      </c>
      <c r="X963" s="64" t="s">
        <v>3616</v>
      </c>
      <c r="Y963" s="64" t="s">
        <v>3617</v>
      </c>
      <c r="Z963" s="165" t="s">
        <v>4335</v>
      </c>
      <c r="AA963" s="64" t="s">
        <v>19</v>
      </c>
      <c r="AB963" s="64" t="s">
        <v>14</v>
      </c>
      <c r="AC963" s="64">
        <v>200</v>
      </c>
      <c r="AD963" s="151"/>
      <c r="AE963" s="173"/>
      <c r="AF963" s="151"/>
      <c r="AG963" s="151"/>
      <c r="AH963" s="151">
        <v>1</v>
      </c>
      <c r="AI963" s="173" t="s">
        <v>1683</v>
      </c>
      <c r="AJ963" s="173"/>
      <c r="AK963" s="104"/>
      <c r="AL963" s="104"/>
      <c r="AM963" s="104"/>
      <c r="AN963" s="104"/>
    </row>
    <row r="964" spans="1:42" s="64" customFormat="1">
      <c r="A964" s="64">
        <v>963</v>
      </c>
      <c r="C964" s="64" t="s">
        <v>1849</v>
      </c>
      <c r="D964" s="64" t="s">
        <v>3588</v>
      </c>
      <c r="E964" s="64" t="s">
        <v>3598</v>
      </c>
      <c r="F964" s="64" t="s">
        <v>3605</v>
      </c>
      <c r="G964" s="64" t="s">
        <v>2</v>
      </c>
      <c r="H964" s="64" t="s">
        <v>3824</v>
      </c>
      <c r="I964" s="64">
        <v>2018</v>
      </c>
      <c r="L964" s="64" t="s">
        <v>0</v>
      </c>
      <c r="M964" s="165"/>
      <c r="N964" s="64" t="s">
        <v>51</v>
      </c>
      <c r="O964" s="101" t="s">
        <v>3831</v>
      </c>
      <c r="P964" s="101" t="s">
        <v>3840</v>
      </c>
      <c r="R964" s="163" t="s">
        <v>3904</v>
      </c>
      <c r="S964" s="101"/>
      <c r="T964" s="64" t="s">
        <v>654</v>
      </c>
      <c r="U964" s="64" t="s">
        <v>3615</v>
      </c>
      <c r="V964" s="82" t="s">
        <v>1301</v>
      </c>
      <c r="W964" s="82" t="s">
        <v>905</v>
      </c>
      <c r="X964" s="64" t="s">
        <v>3616</v>
      </c>
      <c r="Y964" s="64" t="s">
        <v>3617</v>
      </c>
      <c r="Z964" s="165" t="s">
        <v>4335</v>
      </c>
      <c r="AA964" s="64" t="s">
        <v>19</v>
      </c>
      <c r="AB964" s="64" t="s">
        <v>14</v>
      </c>
      <c r="AC964" s="64">
        <v>200</v>
      </c>
      <c r="AD964" s="151"/>
      <c r="AE964" s="173"/>
      <c r="AF964" s="151"/>
      <c r="AG964" s="151"/>
      <c r="AH964" s="151">
        <v>1</v>
      </c>
      <c r="AI964" s="173" t="s">
        <v>1683</v>
      </c>
      <c r="AJ964" s="173"/>
      <c r="AK964" s="104"/>
      <c r="AL964" s="104"/>
      <c r="AM964" s="104"/>
      <c r="AN964" s="104"/>
    </row>
    <row r="965" spans="1:42" s="64" customFormat="1">
      <c r="A965" s="64">
        <v>964</v>
      </c>
      <c r="C965" s="64" t="s">
        <v>1849</v>
      </c>
      <c r="D965" s="64" t="s">
        <v>3589</v>
      </c>
      <c r="E965" s="64" t="s">
        <v>3598</v>
      </c>
      <c r="F965" s="64" t="s">
        <v>3606</v>
      </c>
      <c r="G965" s="64" t="s">
        <v>2</v>
      </c>
      <c r="H965" s="64" t="s">
        <v>3824</v>
      </c>
      <c r="I965" s="64">
        <v>2018</v>
      </c>
      <c r="L965" s="64" t="s">
        <v>0</v>
      </c>
      <c r="M965" s="165"/>
      <c r="N965" s="64" t="s">
        <v>51</v>
      </c>
      <c r="O965" s="101" t="s">
        <v>3831</v>
      </c>
      <c r="P965" s="101" t="s">
        <v>3840</v>
      </c>
      <c r="R965" s="163" t="s">
        <v>3904</v>
      </c>
      <c r="S965" s="101"/>
      <c r="T965" s="64" t="s">
        <v>654</v>
      </c>
      <c r="U965" s="64" t="s">
        <v>3615</v>
      </c>
      <c r="V965" s="82" t="s">
        <v>1301</v>
      </c>
      <c r="W965" s="82" t="s">
        <v>905</v>
      </c>
      <c r="X965" s="64" t="s">
        <v>3616</v>
      </c>
      <c r="Y965" s="64" t="s">
        <v>3617</v>
      </c>
      <c r="Z965" s="165" t="s">
        <v>4335</v>
      </c>
      <c r="AA965" s="64" t="s">
        <v>19</v>
      </c>
      <c r="AB965" s="64" t="s">
        <v>14</v>
      </c>
      <c r="AC965" s="64">
        <v>200</v>
      </c>
      <c r="AD965" s="151"/>
      <c r="AE965" s="173"/>
      <c r="AF965" s="151"/>
      <c r="AG965" s="151"/>
      <c r="AH965" s="151">
        <v>1</v>
      </c>
      <c r="AI965" s="173" t="s">
        <v>1683</v>
      </c>
      <c r="AJ965" s="173"/>
      <c r="AK965" s="104"/>
      <c r="AL965" s="104"/>
      <c r="AM965" s="104"/>
      <c r="AN965" s="104"/>
    </row>
    <row r="966" spans="1:42" s="64" customFormat="1">
      <c r="A966" s="64">
        <v>965</v>
      </c>
      <c r="C966" s="64" t="s">
        <v>1849</v>
      </c>
      <c r="D966" s="64" t="s">
        <v>3590</v>
      </c>
      <c r="E966" s="64" t="s">
        <v>3598</v>
      </c>
      <c r="F966" s="64" t="s">
        <v>3607</v>
      </c>
      <c r="G966" s="64" t="s">
        <v>2</v>
      </c>
      <c r="H966" s="64" t="s">
        <v>3824</v>
      </c>
      <c r="I966" s="64">
        <v>2018</v>
      </c>
      <c r="L966" s="64" t="s">
        <v>0</v>
      </c>
      <c r="M966" s="165"/>
      <c r="N966" s="64" t="s">
        <v>51</v>
      </c>
      <c r="O966" s="101" t="s">
        <v>3831</v>
      </c>
      <c r="P966" s="101" t="s">
        <v>3840</v>
      </c>
      <c r="R966" s="163" t="s">
        <v>3904</v>
      </c>
      <c r="S966" s="101"/>
      <c r="T966" s="64" t="s">
        <v>654</v>
      </c>
      <c r="U966" s="64" t="s">
        <v>3615</v>
      </c>
      <c r="V966" s="82" t="s">
        <v>1301</v>
      </c>
      <c r="W966" s="82" t="s">
        <v>905</v>
      </c>
      <c r="X966" s="64" t="s">
        <v>3616</v>
      </c>
      <c r="Y966" s="64" t="s">
        <v>3617</v>
      </c>
      <c r="Z966" s="165" t="s">
        <v>4335</v>
      </c>
      <c r="AA966" s="64" t="s">
        <v>19</v>
      </c>
      <c r="AB966" s="64" t="s">
        <v>14</v>
      </c>
      <c r="AC966" s="64">
        <v>200</v>
      </c>
      <c r="AD966" s="151"/>
      <c r="AE966" s="173"/>
      <c r="AF966" s="151"/>
      <c r="AG966" s="151"/>
      <c r="AH966" s="151">
        <v>1</v>
      </c>
      <c r="AI966" s="173" t="s">
        <v>1683</v>
      </c>
      <c r="AJ966" s="173"/>
      <c r="AK966" s="104"/>
      <c r="AL966" s="104"/>
      <c r="AM966" s="104"/>
      <c r="AN966" s="104"/>
    </row>
    <row r="967" spans="1:42" s="64" customFormat="1">
      <c r="A967" s="64">
        <v>966</v>
      </c>
      <c r="C967" s="64" t="s">
        <v>1849</v>
      </c>
      <c r="D967" s="64" t="s">
        <v>3591</v>
      </c>
      <c r="E967" s="64" t="s">
        <v>3598</v>
      </c>
      <c r="F967" s="64" t="s">
        <v>3608</v>
      </c>
      <c r="G967" s="64" t="s">
        <v>2</v>
      </c>
      <c r="H967" s="64" t="s">
        <v>3824</v>
      </c>
      <c r="I967" s="64">
        <v>2018</v>
      </c>
      <c r="L967" s="64" t="s">
        <v>0</v>
      </c>
      <c r="M967" s="165"/>
      <c r="N967" s="64" t="s">
        <v>51</v>
      </c>
      <c r="O967" s="101" t="s">
        <v>3831</v>
      </c>
      <c r="P967" s="101" t="s">
        <v>3840</v>
      </c>
      <c r="R967" s="163" t="s">
        <v>3904</v>
      </c>
      <c r="S967" s="101"/>
      <c r="T967" s="64" t="s">
        <v>654</v>
      </c>
      <c r="U967" s="64" t="s">
        <v>3615</v>
      </c>
      <c r="V967" s="82" t="s">
        <v>1301</v>
      </c>
      <c r="W967" s="82" t="s">
        <v>905</v>
      </c>
      <c r="X967" s="64" t="s">
        <v>3616</v>
      </c>
      <c r="Y967" s="64" t="s">
        <v>3617</v>
      </c>
      <c r="Z967" s="165" t="s">
        <v>4335</v>
      </c>
      <c r="AA967" s="64" t="s">
        <v>19</v>
      </c>
      <c r="AB967" s="64" t="s">
        <v>14</v>
      </c>
      <c r="AC967" s="64">
        <v>200</v>
      </c>
      <c r="AD967" s="151"/>
      <c r="AE967" s="173"/>
      <c r="AF967" s="151"/>
      <c r="AG967" s="151"/>
      <c r="AH967" s="151">
        <v>1</v>
      </c>
      <c r="AI967" s="173" t="s">
        <v>1683</v>
      </c>
      <c r="AJ967" s="173"/>
      <c r="AK967" s="104"/>
      <c r="AL967" s="104"/>
      <c r="AM967" s="104"/>
      <c r="AN967" s="104"/>
    </row>
    <row r="968" spans="1:42" s="64" customFormat="1">
      <c r="A968" s="64">
        <v>967</v>
      </c>
      <c r="C968" s="64" t="s">
        <v>1849</v>
      </c>
      <c r="D968" s="64" t="s">
        <v>3592</v>
      </c>
      <c r="E968" s="64" t="s">
        <v>3598</v>
      </c>
      <c r="F968" s="64" t="s">
        <v>3609</v>
      </c>
      <c r="G968" s="64" t="s">
        <v>2</v>
      </c>
      <c r="H968" s="64" t="s">
        <v>3824</v>
      </c>
      <c r="I968" s="64">
        <v>2018</v>
      </c>
      <c r="L968" s="64" t="s">
        <v>0</v>
      </c>
      <c r="M968" s="165"/>
      <c r="N968" s="64" t="s">
        <v>51</v>
      </c>
      <c r="O968" s="101" t="s">
        <v>3831</v>
      </c>
      <c r="P968" s="101" t="s">
        <v>3840</v>
      </c>
      <c r="R968" s="163" t="s">
        <v>3904</v>
      </c>
      <c r="S968" s="101"/>
      <c r="T968" s="64" t="s">
        <v>654</v>
      </c>
      <c r="U968" s="64" t="s">
        <v>3615</v>
      </c>
      <c r="V968" s="82" t="s">
        <v>1301</v>
      </c>
      <c r="W968" s="82" t="s">
        <v>905</v>
      </c>
      <c r="X968" s="64" t="s">
        <v>3616</v>
      </c>
      <c r="Y968" s="64" t="s">
        <v>3617</v>
      </c>
      <c r="Z968" s="165" t="s">
        <v>4335</v>
      </c>
      <c r="AA968" s="64" t="s">
        <v>19</v>
      </c>
      <c r="AB968" s="64" t="s">
        <v>14</v>
      </c>
      <c r="AC968" s="64">
        <v>200</v>
      </c>
      <c r="AD968" s="151"/>
      <c r="AE968" s="173"/>
      <c r="AF968" s="151"/>
      <c r="AG968" s="151"/>
      <c r="AH968" s="151">
        <v>1</v>
      </c>
      <c r="AI968" s="173" t="s">
        <v>1683</v>
      </c>
      <c r="AJ968" s="173"/>
      <c r="AK968" s="104"/>
      <c r="AL968" s="104"/>
      <c r="AM968" s="104"/>
      <c r="AN968" s="104"/>
    </row>
    <row r="969" spans="1:42" s="64" customFormat="1">
      <c r="A969" s="64">
        <v>968</v>
      </c>
      <c r="C969" s="64" t="s">
        <v>1849</v>
      </c>
      <c r="D969" s="64" t="s">
        <v>3593</v>
      </c>
      <c r="E969" s="64" t="s">
        <v>3598</v>
      </c>
      <c r="F969" s="64" t="s">
        <v>3610</v>
      </c>
      <c r="G969" s="64" t="s">
        <v>2</v>
      </c>
      <c r="H969" s="64" t="s">
        <v>3824</v>
      </c>
      <c r="I969" s="64">
        <v>2018</v>
      </c>
      <c r="L969" s="64" t="s">
        <v>0</v>
      </c>
      <c r="M969" s="165"/>
      <c r="N969" s="64" t="s">
        <v>51</v>
      </c>
      <c r="O969" s="101" t="s">
        <v>3831</v>
      </c>
      <c r="P969" s="101" t="s">
        <v>3840</v>
      </c>
      <c r="R969" s="163" t="s">
        <v>3904</v>
      </c>
      <c r="S969" s="101"/>
      <c r="T969" s="64" t="s">
        <v>654</v>
      </c>
      <c r="U969" s="64" t="s">
        <v>3615</v>
      </c>
      <c r="V969" s="82" t="s">
        <v>1301</v>
      </c>
      <c r="W969" s="82" t="s">
        <v>905</v>
      </c>
      <c r="X969" s="64" t="s">
        <v>3616</v>
      </c>
      <c r="Y969" s="64" t="s">
        <v>3617</v>
      </c>
      <c r="Z969" s="165" t="s">
        <v>4335</v>
      </c>
      <c r="AA969" s="64" t="s">
        <v>19</v>
      </c>
      <c r="AB969" s="64" t="s">
        <v>14</v>
      </c>
      <c r="AC969" s="64">
        <v>200</v>
      </c>
      <c r="AD969" s="151"/>
      <c r="AE969" s="173"/>
      <c r="AF969" s="151"/>
      <c r="AG969" s="151"/>
      <c r="AH969" s="151">
        <v>1</v>
      </c>
      <c r="AI969" s="173" t="s">
        <v>1683</v>
      </c>
      <c r="AJ969" s="173"/>
      <c r="AK969" s="104"/>
      <c r="AL969" s="104"/>
      <c r="AM969" s="104"/>
      <c r="AN969" s="104"/>
    </row>
    <row r="970" spans="1:42" s="64" customFormat="1">
      <c r="A970" s="64">
        <v>969</v>
      </c>
      <c r="C970" s="64" t="s">
        <v>1849</v>
      </c>
      <c r="D970" s="64" t="s">
        <v>3594</v>
      </c>
      <c r="E970" s="64" t="s">
        <v>3598</v>
      </c>
      <c r="F970" s="64" t="s">
        <v>3611</v>
      </c>
      <c r="G970" s="64" t="s">
        <v>2</v>
      </c>
      <c r="H970" s="64" t="s">
        <v>3824</v>
      </c>
      <c r="I970" s="64">
        <v>2018</v>
      </c>
      <c r="L970" s="64" t="s">
        <v>0</v>
      </c>
      <c r="M970" s="165"/>
      <c r="N970" s="64" t="s">
        <v>51</v>
      </c>
      <c r="O970" s="101" t="s">
        <v>3831</v>
      </c>
      <c r="P970" s="101" t="s">
        <v>3840</v>
      </c>
      <c r="R970" s="163" t="s">
        <v>3904</v>
      </c>
      <c r="S970" s="101"/>
      <c r="T970" s="64" t="s">
        <v>654</v>
      </c>
      <c r="U970" s="64" t="s">
        <v>3615</v>
      </c>
      <c r="V970" s="82" t="s">
        <v>1301</v>
      </c>
      <c r="W970" s="82" t="s">
        <v>905</v>
      </c>
      <c r="X970" s="64" t="s">
        <v>3616</v>
      </c>
      <c r="Y970" s="64" t="s">
        <v>3617</v>
      </c>
      <c r="Z970" s="165" t="s">
        <v>4335</v>
      </c>
      <c r="AA970" s="64" t="s">
        <v>19</v>
      </c>
      <c r="AB970" s="64" t="s">
        <v>14</v>
      </c>
      <c r="AC970" s="64">
        <v>200</v>
      </c>
      <c r="AD970" s="151"/>
      <c r="AE970" s="173"/>
      <c r="AF970" s="151"/>
      <c r="AG970" s="151"/>
      <c r="AH970" s="151">
        <v>1</v>
      </c>
      <c r="AI970" s="173" t="s">
        <v>1683</v>
      </c>
      <c r="AJ970" s="173"/>
      <c r="AK970" s="104"/>
      <c r="AL970" s="104"/>
      <c r="AM970" s="104"/>
      <c r="AN970" s="104"/>
    </row>
    <row r="971" spans="1:42" s="64" customFormat="1">
      <c r="A971" s="64">
        <v>970</v>
      </c>
      <c r="C971" s="64" t="s">
        <v>1849</v>
      </c>
      <c r="D971" s="64" t="s">
        <v>3595</v>
      </c>
      <c r="E971" s="64" t="s">
        <v>3598</v>
      </c>
      <c r="F971" s="64" t="s">
        <v>3612</v>
      </c>
      <c r="G971" s="64" t="s">
        <v>2</v>
      </c>
      <c r="H971" s="64" t="s">
        <v>3824</v>
      </c>
      <c r="I971" s="64">
        <v>2018</v>
      </c>
      <c r="L971" s="64" t="s">
        <v>0</v>
      </c>
      <c r="M971" s="165"/>
      <c r="N971" s="64" t="s">
        <v>51</v>
      </c>
      <c r="O971" s="101" t="s">
        <v>3831</v>
      </c>
      <c r="P971" s="101" t="s">
        <v>3840</v>
      </c>
      <c r="R971" s="163" t="s">
        <v>3904</v>
      </c>
      <c r="S971" s="101"/>
      <c r="T971" s="64" t="s">
        <v>654</v>
      </c>
      <c r="U971" s="64" t="s">
        <v>3615</v>
      </c>
      <c r="V971" s="82" t="s">
        <v>1301</v>
      </c>
      <c r="W971" s="82" t="s">
        <v>905</v>
      </c>
      <c r="X971" s="64" t="s">
        <v>3616</v>
      </c>
      <c r="Y971" s="64" t="s">
        <v>3617</v>
      </c>
      <c r="Z971" s="165" t="s">
        <v>4335</v>
      </c>
      <c r="AA971" s="64" t="s">
        <v>19</v>
      </c>
      <c r="AB971" s="64" t="s">
        <v>14</v>
      </c>
      <c r="AC971" s="64">
        <v>200</v>
      </c>
      <c r="AD971" s="151"/>
      <c r="AE971" s="173"/>
      <c r="AF971" s="151"/>
      <c r="AG971" s="151"/>
      <c r="AH971" s="151">
        <v>1</v>
      </c>
      <c r="AI971" s="173" t="s">
        <v>1683</v>
      </c>
      <c r="AJ971" s="173"/>
      <c r="AK971" s="104"/>
      <c r="AL971" s="104"/>
      <c r="AM971" s="104"/>
      <c r="AN971" s="104"/>
    </row>
    <row r="972" spans="1:42" s="64" customFormat="1">
      <c r="A972" s="64">
        <v>971</v>
      </c>
      <c r="C972" s="64" t="s">
        <v>1849</v>
      </c>
      <c r="D972" s="64" t="s">
        <v>3596</v>
      </c>
      <c r="E972" s="64" t="s">
        <v>3598</v>
      </c>
      <c r="F972" s="64" t="s">
        <v>3613</v>
      </c>
      <c r="G972" s="64" t="s">
        <v>2</v>
      </c>
      <c r="H972" s="64" t="s">
        <v>3824</v>
      </c>
      <c r="I972" s="64">
        <v>2018</v>
      </c>
      <c r="L972" s="64" t="s">
        <v>0</v>
      </c>
      <c r="M972" s="165"/>
      <c r="N972" s="64" t="s">
        <v>51</v>
      </c>
      <c r="O972" s="101" t="s">
        <v>3831</v>
      </c>
      <c r="P972" s="101" t="s">
        <v>3840</v>
      </c>
      <c r="R972" s="163" t="s">
        <v>3904</v>
      </c>
      <c r="S972" s="101"/>
      <c r="T972" s="64" t="s">
        <v>654</v>
      </c>
      <c r="U972" s="64" t="s">
        <v>3615</v>
      </c>
      <c r="V972" s="82" t="s">
        <v>1301</v>
      </c>
      <c r="W972" s="82" t="s">
        <v>905</v>
      </c>
      <c r="X972" s="64" t="s">
        <v>3616</v>
      </c>
      <c r="Y972" s="64" t="s">
        <v>3617</v>
      </c>
      <c r="Z972" s="165" t="s">
        <v>4335</v>
      </c>
      <c r="AA972" s="64" t="s">
        <v>19</v>
      </c>
      <c r="AB972" s="64" t="s">
        <v>14</v>
      </c>
      <c r="AC972" s="64">
        <v>200</v>
      </c>
      <c r="AD972" s="151"/>
      <c r="AE972" s="173"/>
      <c r="AF972" s="151"/>
      <c r="AG972" s="151"/>
      <c r="AH972" s="151">
        <v>1</v>
      </c>
      <c r="AI972" s="173" t="s">
        <v>1683</v>
      </c>
      <c r="AJ972" s="173"/>
      <c r="AK972" s="104"/>
      <c r="AL972" s="104"/>
      <c r="AM972" s="104"/>
      <c r="AN972" s="104"/>
    </row>
    <row r="973" spans="1:42" s="64" customFormat="1">
      <c r="A973" s="64">
        <v>972</v>
      </c>
      <c r="C973" s="64" t="s">
        <v>1849</v>
      </c>
      <c r="D973" s="64" t="s">
        <v>3597</v>
      </c>
      <c r="E973" s="64" t="s">
        <v>3598</v>
      </c>
      <c r="F973" s="64" t="s">
        <v>3614</v>
      </c>
      <c r="G973" s="64" t="s">
        <v>2</v>
      </c>
      <c r="H973" s="64" t="s">
        <v>3824</v>
      </c>
      <c r="I973" s="64">
        <v>2018</v>
      </c>
      <c r="L973" s="64" t="s">
        <v>0</v>
      </c>
      <c r="M973" s="165"/>
      <c r="N973" s="64" t="s">
        <v>51</v>
      </c>
      <c r="O973" s="101" t="s">
        <v>3831</v>
      </c>
      <c r="P973" s="101" t="s">
        <v>3840</v>
      </c>
      <c r="R973" s="163" t="s">
        <v>3904</v>
      </c>
      <c r="S973" s="101"/>
      <c r="T973" s="64" t="s">
        <v>654</v>
      </c>
      <c r="U973" s="64" t="s">
        <v>3615</v>
      </c>
      <c r="V973" s="82" t="s">
        <v>1301</v>
      </c>
      <c r="W973" s="82" t="s">
        <v>905</v>
      </c>
      <c r="X973" s="64" t="s">
        <v>3616</v>
      </c>
      <c r="Y973" s="64" t="s">
        <v>3617</v>
      </c>
      <c r="Z973" s="165" t="s">
        <v>4335</v>
      </c>
      <c r="AA973" s="64" t="s">
        <v>19</v>
      </c>
      <c r="AB973" s="64" t="s">
        <v>14</v>
      </c>
      <c r="AC973" s="64">
        <v>200</v>
      </c>
      <c r="AD973" s="151"/>
      <c r="AE973" s="173"/>
      <c r="AF973" s="151"/>
      <c r="AG973" s="151"/>
      <c r="AH973" s="151">
        <v>1</v>
      </c>
      <c r="AI973" s="173" t="s">
        <v>1683</v>
      </c>
      <c r="AJ973" s="173"/>
      <c r="AK973" s="104"/>
      <c r="AL973" s="104"/>
      <c r="AM973" s="104"/>
      <c r="AN973" s="104"/>
    </row>
    <row r="974" spans="1:42" s="64" customFormat="1">
      <c r="A974" s="165">
        <v>973</v>
      </c>
      <c r="B974" s="165"/>
      <c r="C974" s="165" t="s">
        <v>1850</v>
      </c>
      <c r="D974" s="165" t="s">
        <v>4158</v>
      </c>
      <c r="E974" s="165" t="s">
        <v>4298</v>
      </c>
      <c r="F974" s="165" t="s">
        <v>4299</v>
      </c>
      <c r="G974" s="165" t="s">
        <v>2</v>
      </c>
      <c r="H974" s="164" t="s">
        <v>220</v>
      </c>
      <c r="I974" s="165">
        <v>2018</v>
      </c>
      <c r="J974" s="164"/>
      <c r="K974" s="164"/>
      <c r="L974" s="165" t="s">
        <v>5</v>
      </c>
      <c r="M974" s="165"/>
      <c r="N974" s="165" t="s">
        <v>4300</v>
      </c>
      <c r="O974" s="165" t="s">
        <v>3835</v>
      </c>
      <c r="P974" s="165" t="s">
        <v>3855</v>
      </c>
      <c r="Q974" s="164"/>
      <c r="R974" s="167" t="s">
        <v>4301</v>
      </c>
      <c r="S974" s="164"/>
      <c r="T974" s="170" t="s">
        <v>657</v>
      </c>
      <c r="U974" s="166" t="s">
        <v>1692</v>
      </c>
      <c r="V974" s="171" t="s">
        <v>1401</v>
      </c>
      <c r="W974" s="171" t="s">
        <v>1004</v>
      </c>
      <c r="X974" s="164"/>
      <c r="Y974" s="165" t="s">
        <v>3371</v>
      </c>
      <c r="Z974" s="165" t="s">
        <v>3373</v>
      </c>
      <c r="AA974" s="165" t="s">
        <v>19</v>
      </c>
      <c r="AB974" s="165" t="s">
        <v>14</v>
      </c>
      <c r="AC974" s="165">
        <v>200</v>
      </c>
      <c r="AD974" s="165"/>
      <c r="AE974" s="165"/>
      <c r="AF974" s="173"/>
      <c r="AG974" s="173"/>
      <c r="AH974" s="173"/>
      <c r="AI974" s="173"/>
      <c r="AJ974" s="173"/>
      <c r="AK974" s="172"/>
      <c r="AL974" s="172"/>
      <c r="AM974" s="172"/>
      <c r="AN974" s="172"/>
      <c r="AO974" s="165" t="s">
        <v>4302</v>
      </c>
      <c r="AP974" s="165"/>
    </row>
    <row r="975" spans="1:42">
      <c r="A975" s="85">
        <v>974</v>
      </c>
      <c r="C975" s="85" t="s">
        <v>1848</v>
      </c>
      <c r="D975" s="85" t="s">
        <v>4159</v>
      </c>
      <c r="E975" s="85" t="s">
        <v>4244</v>
      </c>
      <c r="F975" s="85" t="s">
        <v>4225</v>
      </c>
      <c r="G975" s="85" t="s">
        <v>2</v>
      </c>
      <c r="H975" s="85" t="s">
        <v>796</v>
      </c>
      <c r="I975" s="85">
        <v>2018</v>
      </c>
      <c r="L975" s="85" t="s">
        <v>0</v>
      </c>
      <c r="N975" s="85" t="s">
        <v>4278</v>
      </c>
      <c r="O975" s="85" t="s">
        <v>4279</v>
      </c>
      <c r="P975" s="85" t="s">
        <v>4280</v>
      </c>
      <c r="Q975" s="85" t="s">
        <v>4281</v>
      </c>
      <c r="R975" s="97" t="s">
        <v>4282</v>
      </c>
      <c r="S975" s="85" t="s">
        <v>4283</v>
      </c>
      <c r="T975" s="85" t="s">
        <v>4284</v>
      </c>
      <c r="U975" s="85" t="s">
        <v>4210</v>
      </c>
      <c r="V975" s="97" t="s">
        <v>4285</v>
      </c>
      <c r="W975" s="97" t="s">
        <v>4317</v>
      </c>
      <c r="Y975" s="85" t="s">
        <v>4211</v>
      </c>
      <c r="Z975" s="85" t="s">
        <v>4336</v>
      </c>
      <c r="AA975" s="85" t="s">
        <v>19</v>
      </c>
      <c r="AB975" s="85" t="s">
        <v>14</v>
      </c>
      <c r="AC975" s="85">
        <v>200</v>
      </c>
      <c r="AH975" s="145">
        <v>1</v>
      </c>
      <c r="AI975" s="145" t="s">
        <v>1681</v>
      </c>
      <c r="AO975" s="91" t="s">
        <v>200</v>
      </c>
    </row>
    <row r="976" spans="1:42">
      <c r="A976" s="85">
        <v>975</v>
      </c>
      <c r="C976" s="85" t="s">
        <v>1848</v>
      </c>
      <c r="D976" s="85" t="s">
        <v>4160</v>
      </c>
      <c r="E976" s="85" t="s">
        <v>4244</v>
      </c>
      <c r="F976" s="85" t="s">
        <v>4226</v>
      </c>
      <c r="G976" s="85" t="s">
        <v>2</v>
      </c>
      <c r="H976" s="85" t="s">
        <v>796</v>
      </c>
      <c r="I976" s="85">
        <v>2018</v>
      </c>
      <c r="L976" s="85" t="s">
        <v>0</v>
      </c>
      <c r="N976" s="85" t="s">
        <v>4278</v>
      </c>
      <c r="O976" s="85" t="s">
        <v>4279</v>
      </c>
      <c r="P976" s="85" t="s">
        <v>4280</v>
      </c>
      <c r="Q976" s="85" t="s">
        <v>4281</v>
      </c>
      <c r="R976" s="97" t="s">
        <v>4282</v>
      </c>
      <c r="S976" s="85" t="s">
        <v>4283</v>
      </c>
      <c r="T976" s="85" t="s">
        <v>4284</v>
      </c>
      <c r="U976" s="85" t="s">
        <v>4210</v>
      </c>
      <c r="V976" s="97" t="s">
        <v>4285</v>
      </c>
      <c r="W976" s="97" t="s">
        <v>4286</v>
      </c>
      <c r="Y976" s="85" t="s">
        <v>4211</v>
      </c>
      <c r="Z976" s="168" t="s">
        <v>4336</v>
      </c>
      <c r="AA976" s="85" t="s">
        <v>19</v>
      </c>
      <c r="AB976" s="85" t="s">
        <v>14</v>
      </c>
      <c r="AC976" s="85">
        <v>200</v>
      </c>
      <c r="AH976" s="145">
        <v>1</v>
      </c>
      <c r="AI976" s="145" t="s">
        <v>1681</v>
      </c>
      <c r="AO976" s="91" t="s">
        <v>200</v>
      </c>
    </row>
    <row r="977" spans="1:41">
      <c r="A977" s="85">
        <v>976</v>
      </c>
      <c r="C977" s="85" t="s">
        <v>1848</v>
      </c>
      <c r="D977" s="85" t="s">
        <v>4161</v>
      </c>
      <c r="E977" s="85" t="s">
        <v>4244</v>
      </c>
      <c r="F977" s="85" t="s">
        <v>4227</v>
      </c>
      <c r="G977" s="85" t="s">
        <v>2</v>
      </c>
      <c r="H977" s="85" t="s">
        <v>796</v>
      </c>
      <c r="I977" s="85">
        <v>2018</v>
      </c>
      <c r="L977" s="85" t="s">
        <v>0</v>
      </c>
      <c r="N977" s="85" t="s">
        <v>4278</v>
      </c>
      <c r="O977" s="85" t="s">
        <v>4279</v>
      </c>
      <c r="P977" s="85" t="s">
        <v>4280</v>
      </c>
      <c r="Q977" s="85" t="s">
        <v>4281</v>
      </c>
      <c r="R977" s="97" t="s">
        <v>4282</v>
      </c>
      <c r="S977" s="85" t="s">
        <v>4283</v>
      </c>
      <c r="T977" s="85" t="s">
        <v>4284</v>
      </c>
      <c r="U977" s="85" t="s">
        <v>4210</v>
      </c>
      <c r="V977" s="97" t="s">
        <v>4285</v>
      </c>
      <c r="W977" s="97" t="s">
        <v>4286</v>
      </c>
      <c r="Y977" s="85" t="s">
        <v>4211</v>
      </c>
      <c r="Z977" s="168" t="s">
        <v>4336</v>
      </c>
      <c r="AA977" s="85" t="s">
        <v>19</v>
      </c>
      <c r="AB977" s="85" t="s">
        <v>14</v>
      </c>
      <c r="AC977" s="85">
        <v>200</v>
      </c>
      <c r="AH977" s="145">
        <v>1</v>
      </c>
      <c r="AI977" s="145" t="s">
        <v>1681</v>
      </c>
      <c r="AO977" s="91" t="s">
        <v>200</v>
      </c>
    </row>
    <row r="978" spans="1:41">
      <c r="A978" s="85">
        <v>977</v>
      </c>
      <c r="C978" s="85" t="s">
        <v>1848</v>
      </c>
      <c r="D978" s="85" t="s">
        <v>4162</v>
      </c>
      <c r="E978" s="85" t="s">
        <v>4244</v>
      </c>
      <c r="F978" s="85" t="s">
        <v>4228</v>
      </c>
      <c r="G978" s="85" t="s">
        <v>2</v>
      </c>
      <c r="H978" s="85" t="s">
        <v>796</v>
      </c>
      <c r="I978" s="85">
        <v>2018</v>
      </c>
      <c r="L978" s="85" t="s">
        <v>0</v>
      </c>
      <c r="N978" s="85" t="s">
        <v>4278</v>
      </c>
      <c r="O978" s="85" t="s">
        <v>4279</v>
      </c>
      <c r="P978" s="85" t="s">
        <v>4280</v>
      </c>
      <c r="Q978" s="85" t="s">
        <v>4281</v>
      </c>
      <c r="R978" s="97" t="s">
        <v>4282</v>
      </c>
      <c r="S978" s="85" t="s">
        <v>4283</v>
      </c>
      <c r="T978" s="85" t="s">
        <v>4284</v>
      </c>
      <c r="U978" s="85" t="s">
        <v>4210</v>
      </c>
      <c r="V978" s="97" t="s">
        <v>4285</v>
      </c>
      <c r="W978" s="97" t="s">
        <v>4286</v>
      </c>
      <c r="Y978" s="85" t="s">
        <v>4211</v>
      </c>
      <c r="Z978" s="168" t="s">
        <v>4336</v>
      </c>
      <c r="AA978" s="85" t="s">
        <v>19</v>
      </c>
      <c r="AB978" s="85" t="s">
        <v>14</v>
      </c>
      <c r="AC978" s="85">
        <v>200</v>
      </c>
      <c r="AH978" s="145">
        <v>1</v>
      </c>
      <c r="AI978" s="145" t="s">
        <v>1681</v>
      </c>
      <c r="AO978" s="91" t="s">
        <v>200</v>
      </c>
    </row>
    <row r="979" spans="1:41">
      <c r="A979" s="85">
        <v>978</v>
      </c>
      <c r="C979" s="85" t="s">
        <v>1848</v>
      </c>
      <c r="D979" s="85" t="s">
        <v>4163</v>
      </c>
      <c r="E979" s="85" t="s">
        <v>4244</v>
      </c>
      <c r="F979" s="85" t="s">
        <v>4229</v>
      </c>
      <c r="G979" s="85" t="s">
        <v>2</v>
      </c>
      <c r="H979" s="85" t="s">
        <v>796</v>
      </c>
      <c r="I979" s="85">
        <v>2018</v>
      </c>
      <c r="L979" s="85" t="s">
        <v>0</v>
      </c>
      <c r="N979" s="85" t="s">
        <v>4278</v>
      </c>
      <c r="O979" s="85" t="s">
        <v>4279</v>
      </c>
      <c r="P979" s="85" t="s">
        <v>4280</v>
      </c>
      <c r="Q979" s="85" t="s">
        <v>4281</v>
      </c>
      <c r="R979" s="97" t="s">
        <v>4282</v>
      </c>
      <c r="S979" s="85" t="s">
        <v>4283</v>
      </c>
      <c r="T979" s="85" t="s">
        <v>4284</v>
      </c>
      <c r="U979" s="85" t="s">
        <v>4210</v>
      </c>
      <c r="V979" s="97" t="s">
        <v>4285</v>
      </c>
      <c r="W979" s="97" t="s">
        <v>4286</v>
      </c>
      <c r="Y979" s="85" t="s">
        <v>4211</v>
      </c>
      <c r="Z979" s="168" t="s">
        <v>4336</v>
      </c>
      <c r="AA979" s="85" t="s">
        <v>19</v>
      </c>
      <c r="AB979" s="85" t="s">
        <v>14</v>
      </c>
      <c r="AC979" s="85">
        <v>200</v>
      </c>
      <c r="AH979" s="145">
        <v>1</v>
      </c>
      <c r="AI979" s="145" t="s">
        <v>1681</v>
      </c>
      <c r="AO979" s="91" t="s">
        <v>200</v>
      </c>
    </row>
    <row r="980" spans="1:41">
      <c r="A980" s="85">
        <v>979</v>
      </c>
      <c r="C980" s="85" t="s">
        <v>1848</v>
      </c>
      <c r="D980" s="85" t="s">
        <v>4164</v>
      </c>
      <c r="E980" s="85" t="s">
        <v>4244</v>
      </c>
      <c r="F980" s="85" t="s">
        <v>4230</v>
      </c>
      <c r="G980" s="85" t="s">
        <v>2</v>
      </c>
      <c r="H980" s="85" t="s">
        <v>796</v>
      </c>
      <c r="I980" s="85">
        <v>2018</v>
      </c>
      <c r="L980" s="85" t="s">
        <v>0</v>
      </c>
      <c r="N980" s="85" t="s">
        <v>4278</v>
      </c>
      <c r="O980" s="85" t="s">
        <v>4279</v>
      </c>
      <c r="P980" s="85" t="s">
        <v>4280</v>
      </c>
      <c r="Q980" s="85" t="s">
        <v>4281</v>
      </c>
      <c r="R980" s="97" t="s">
        <v>4282</v>
      </c>
      <c r="S980" s="85" t="s">
        <v>4283</v>
      </c>
      <c r="T980" s="85" t="s">
        <v>4284</v>
      </c>
      <c r="U980" s="85" t="s">
        <v>4210</v>
      </c>
      <c r="V980" s="97" t="s">
        <v>4285</v>
      </c>
      <c r="W980" s="97" t="s">
        <v>4286</v>
      </c>
      <c r="Y980" s="85" t="s">
        <v>4211</v>
      </c>
      <c r="Z980" s="168" t="s">
        <v>4336</v>
      </c>
      <c r="AA980" s="85" t="s">
        <v>19</v>
      </c>
      <c r="AB980" s="85" t="s">
        <v>14</v>
      </c>
      <c r="AC980" s="85">
        <v>200</v>
      </c>
      <c r="AH980" s="145">
        <v>1</v>
      </c>
      <c r="AI980" s="145" t="s">
        <v>1681</v>
      </c>
      <c r="AO980" s="91" t="s">
        <v>200</v>
      </c>
    </row>
    <row r="981" spans="1:41">
      <c r="A981" s="85">
        <v>980</v>
      </c>
      <c r="C981" s="85" t="s">
        <v>1848</v>
      </c>
      <c r="D981" s="85" t="s">
        <v>4165</v>
      </c>
      <c r="E981" s="85" t="s">
        <v>4244</v>
      </c>
      <c r="F981" s="85" t="s">
        <v>4231</v>
      </c>
      <c r="G981" s="85" t="s">
        <v>2</v>
      </c>
      <c r="H981" s="85" t="s">
        <v>796</v>
      </c>
      <c r="I981" s="85">
        <v>2018</v>
      </c>
      <c r="L981" s="85" t="s">
        <v>0</v>
      </c>
      <c r="N981" s="85" t="s">
        <v>4278</v>
      </c>
      <c r="O981" s="85" t="s">
        <v>4279</v>
      </c>
      <c r="P981" s="85" t="s">
        <v>4280</v>
      </c>
      <c r="Q981" s="85" t="s">
        <v>4281</v>
      </c>
      <c r="R981" s="97" t="s">
        <v>4282</v>
      </c>
      <c r="S981" s="85" t="s">
        <v>4283</v>
      </c>
      <c r="T981" s="85" t="s">
        <v>4284</v>
      </c>
      <c r="U981" s="85" t="s">
        <v>4210</v>
      </c>
      <c r="V981" s="97" t="s">
        <v>4285</v>
      </c>
      <c r="W981" s="97" t="s">
        <v>4286</v>
      </c>
      <c r="Y981" s="85" t="s">
        <v>4211</v>
      </c>
      <c r="Z981" s="168" t="s">
        <v>4336</v>
      </c>
      <c r="AA981" s="85" t="s">
        <v>19</v>
      </c>
      <c r="AB981" s="85" t="s">
        <v>14</v>
      </c>
      <c r="AC981" s="85">
        <v>200</v>
      </c>
      <c r="AH981" s="145">
        <v>1</v>
      </c>
      <c r="AI981" s="145" t="s">
        <v>1681</v>
      </c>
      <c r="AO981" s="91" t="s">
        <v>200</v>
      </c>
    </row>
    <row r="982" spans="1:41">
      <c r="A982" s="85">
        <v>981</v>
      </c>
      <c r="C982" s="85" t="s">
        <v>1848</v>
      </c>
      <c r="D982" s="85" t="s">
        <v>4166</v>
      </c>
      <c r="E982" s="85" t="s">
        <v>4244</v>
      </c>
      <c r="F982" s="85" t="s">
        <v>4232</v>
      </c>
      <c r="G982" s="85" t="s">
        <v>2</v>
      </c>
      <c r="H982" s="85" t="s">
        <v>796</v>
      </c>
      <c r="I982" s="85">
        <v>2018</v>
      </c>
      <c r="L982" s="85" t="s">
        <v>0</v>
      </c>
      <c r="N982" s="85" t="s">
        <v>4278</v>
      </c>
      <c r="O982" s="85" t="s">
        <v>4279</v>
      </c>
      <c r="P982" s="85" t="s">
        <v>4280</v>
      </c>
      <c r="Q982" s="85" t="s">
        <v>4281</v>
      </c>
      <c r="R982" s="97" t="s">
        <v>4282</v>
      </c>
      <c r="S982" s="85" t="s">
        <v>4283</v>
      </c>
      <c r="T982" s="85" t="s">
        <v>4284</v>
      </c>
      <c r="U982" s="85" t="s">
        <v>4210</v>
      </c>
      <c r="V982" s="97" t="s">
        <v>4285</v>
      </c>
      <c r="W982" s="97" t="s">
        <v>4286</v>
      </c>
      <c r="Y982" s="85" t="s">
        <v>4211</v>
      </c>
      <c r="Z982" s="168" t="s">
        <v>4336</v>
      </c>
      <c r="AA982" s="85" t="s">
        <v>19</v>
      </c>
      <c r="AB982" s="85" t="s">
        <v>14</v>
      </c>
      <c r="AC982" s="85">
        <v>200</v>
      </c>
      <c r="AH982" s="145">
        <v>1</v>
      </c>
      <c r="AI982" s="145" t="s">
        <v>1681</v>
      </c>
      <c r="AO982" s="91" t="s">
        <v>200</v>
      </c>
    </row>
    <row r="983" spans="1:41">
      <c r="A983" s="85">
        <v>982</v>
      </c>
      <c r="C983" s="85" t="s">
        <v>1848</v>
      </c>
      <c r="D983" s="85" t="s">
        <v>4167</v>
      </c>
      <c r="E983" s="85" t="s">
        <v>4244</v>
      </c>
      <c r="F983" s="85" t="s">
        <v>4233</v>
      </c>
      <c r="G983" s="85" t="s">
        <v>2</v>
      </c>
      <c r="H983" s="85" t="s">
        <v>796</v>
      </c>
      <c r="I983" s="85">
        <v>2018</v>
      </c>
      <c r="L983" s="85" t="s">
        <v>0</v>
      </c>
      <c r="N983" s="85" t="s">
        <v>4278</v>
      </c>
      <c r="O983" s="85" t="s">
        <v>4279</v>
      </c>
      <c r="P983" s="85" t="s">
        <v>4280</v>
      </c>
      <c r="Q983" s="85" t="s">
        <v>4281</v>
      </c>
      <c r="R983" s="97" t="s">
        <v>4282</v>
      </c>
      <c r="S983" s="85" t="s">
        <v>4283</v>
      </c>
      <c r="T983" s="85" t="s">
        <v>4284</v>
      </c>
      <c r="U983" s="85" t="s">
        <v>4210</v>
      </c>
      <c r="V983" s="97" t="s">
        <v>4285</v>
      </c>
      <c r="W983" s="97" t="s">
        <v>4286</v>
      </c>
      <c r="Y983" s="85" t="s">
        <v>4211</v>
      </c>
      <c r="Z983" s="168" t="s">
        <v>4336</v>
      </c>
      <c r="AA983" s="85" t="s">
        <v>19</v>
      </c>
      <c r="AB983" s="85" t="s">
        <v>14</v>
      </c>
      <c r="AC983" s="85">
        <v>200</v>
      </c>
      <c r="AH983" s="145">
        <v>1</v>
      </c>
      <c r="AI983" s="145" t="s">
        <v>1681</v>
      </c>
      <c r="AO983" s="91" t="s">
        <v>200</v>
      </c>
    </row>
    <row r="984" spans="1:41">
      <c r="A984" s="85">
        <v>983</v>
      </c>
      <c r="C984" s="85" t="s">
        <v>1848</v>
      </c>
      <c r="D984" s="85" t="s">
        <v>4168</v>
      </c>
      <c r="E984" s="85" t="s">
        <v>4244</v>
      </c>
      <c r="F984" s="85" t="s">
        <v>4234</v>
      </c>
      <c r="G984" s="85" t="s">
        <v>2</v>
      </c>
      <c r="H984" s="85" t="s">
        <v>796</v>
      </c>
      <c r="I984" s="85">
        <v>2018</v>
      </c>
      <c r="L984" s="85" t="s">
        <v>0</v>
      </c>
      <c r="N984" s="85" t="s">
        <v>4278</v>
      </c>
      <c r="O984" s="85" t="s">
        <v>4279</v>
      </c>
      <c r="P984" s="85" t="s">
        <v>4280</v>
      </c>
      <c r="Q984" s="85" t="s">
        <v>4281</v>
      </c>
      <c r="R984" s="97" t="s">
        <v>4282</v>
      </c>
      <c r="S984" s="85" t="s">
        <v>4283</v>
      </c>
      <c r="T984" s="85" t="s">
        <v>4284</v>
      </c>
      <c r="U984" s="85" t="s">
        <v>4210</v>
      </c>
      <c r="V984" s="97" t="s">
        <v>4285</v>
      </c>
      <c r="W984" s="97" t="s">
        <v>4286</v>
      </c>
      <c r="Y984" s="85" t="s">
        <v>4211</v>
      </c>
      <c r="Z984" s="168" t="s">
        <v>4336</v>
      </c>
      <c r="AA984" s="85" t="s">
        <v>19</v>
      </c>
      <c r="AB984" s="85" t="s">
        <v>14</v>
      </c>
      <c r="AC984" s="85">
        <v>200</v>
      </c>
      <c r="AH984" s="145">
        <v>1</v>
      </c>
      <c r="AI984" s="145" t="s">
        <v>1681</v>
      </c>
      <c r="AO984" s="91" t="s">
        <v>200</v>
      </c>
    </row>
    <row r="985" spans="1:41">
      <c r="A985" s="85">
        <v>984</v>
      </c>
      <c r="C985" s="85" t="s">
        <v>1848</v>
      </c>
      <c r="D985" s="85" t="s">
        <v>4169</v>
      </c>
      <c r="E985" s="85" t="s">
        <v>4244</v>
      </c>
      <c r="F985" s="85" t="s">
        <v>4235</v>
      </c>
      <c r="G985" s="85" t="s">
        <v>2</v>
      </c>
      <c r="H985" s="85" t="s">
        <v>796</v>
      </c>
      <c r="I985" s="85">
        <v>2018</v>
      </c>
      <c r="L985" s="85" t="s">
        <v>0</v>
      </c>
      <c r="N985" s="85" t="s">
        <v>4278</v>
      </c>
      <c r="O985" s="85" t="s">
        <v>4279</v>
      </c>
      <c r="P985" s="85" t="s">
        <v>4280</v>
      </c>
      <c r="Q985" s="85" t="s">
        <v>4281</v>
      </c>
      <c r="R985" s="97" t="s">
        <v>4282</v>
      </c>
      <c r="S985" s="85" t="s">
        <v>4283</v>
      </c>
      <c r="T985" s="85" t="s">
        <v>4284</v>
      </c>
      <c r="U985" s="85" t="s">
        <v>4210</v>
      </c>
      <c r="V985" s="97" t="s">
        <v>4285</v>
      </c>
      <c r="W985" s="97" t="s">
        <v>4286</v>
      </c>
      <c r="Y985" s="85" t="s">
        <v>4211</v>
      </c>
      <c r="Z985" s="168" t="s">
        <v>4336</v>
      </c>
      <c r="AA985" s="85" t="s">
        <v>19</v>
      </c>
      <c r="AB985" s="85" t="s">
        <v>14</v>
      </c>
      <c r="AC985" s="85">
        <v>200</v>
      </c>
      <c r="AH985" s="145">
        <v>1</v>
      </c>
      <c r="AI985" s="145" t="s">
        <v>1681</v>
      </c>
      <c r="AO985" s="91" t="s">
        <v>200</v>
      </c>
    </row>
    <row r="986" spans="1:41">
      <c r="A986" s="85">
        <v>985</v>
      </c>
      <c r="C986" s="85" t="s">
        <v>1848</v>
      </c>
      <c r="D986" s="85" t="s">
        <v>4170</v>
      </c>
      <c r="E986" s="85" t="s">
        <v>4244</v>
      </c>
      <c r="F986" s="85" t="s">
        <v>4236</v>
      </c>
      <c r="G986" s="85" t="s">
        <v>2</v>
      </c>
      <c r="H986" s="85" t="s">
        <v>796</v>
      </c>
      <c r="I986" s="85">
        <v>2018</v>
      </c>
      <c r="L986" s="85" t="s">
        <v>0</v>
      </c>
      <c r="N986" s="85" t="s">
        <v>4278</v>
      </c>
      <c r="O986" s="85" t="s">
        <v>4279</v>
      </c>
      <c r="P986" s="85" t="s">
        <v>4280</v>
      </c>
      <c r="Q986" s="85" t="s">
        <v>4281</v>
      </c>
      <c r="R986" s="97" t="s">
        <v>4282</v>
      </c>
      <c r="S986" s="85" t="s">
        <v>4283</v>
      </c>
      <c r="T986" s="85" t="s">
        <v>4284</v>
      </c>
      <c r="U986" s="85" t="s">
        <v>4210</v>
      </c>
      <c r="V986" s="97" t="s">
        <v>4285</v>
      </c>
      <c r="W986" s="97" t="s">
        <v>4286</v>
      </c>
      <c r="Y986" s="85" t="s">
        <v>4211</v>
      </c>
      <c r="Z986" s="168" t="s">
        <v>4336</v>
      </c>
      <c r="AA986" s="85" t="s">
        <v>19</v>
      </c>
      <c r="AB986" s="85" t="s">
        <v>14</v>
      </c>
      <c r="AC986" s="85">
        <v>200</v>
      </c>
      <c r="AH986" s="145">
        <v>1</v>
      </c>
      <c r="AI986" s="145" t="s">
        <v>1681</v>
      </c>
      <c r="AO986" s="91" t="s">
        <v>200</v>
      </c>
    </row>
    <row r="987" spans="1:41">
      <c r="A987" s="85">
        <v>986</v>
      </c>
      <c r="C987" s="85" t="s">
        <v>1848</v>
      </c>
      <c r="D987" s="85" t="s">
        <v>4171</v>
      </c>
      <c r="E987" s="85" t="s">
        <v>4244</v>
      </c>
      <c r="F987" s="85" t="s">
        <v>4237</v>
      </c>
      <c r="G987" s="85" t="s">
        <v>2</v>
      </c>
      <c r="H987" s="85" t="s">
        <v>796</v>
      </c>
      <c r="I987" s="85">
        <v>2018</v>
      </c>
      <c r="L987" s="85" t="s">
        <v>0</v>
      </c>
      <c r="N987" s="85" t="s">
        <v>4278</v>
      </c>
      <c r="O987" s="85" t="s">
        <v>4279</v>
      </c>
      <c r="P987" s="85" t="s">
        <v>4280</v>
      </c>
      <c r="Q987" s="85" t="s">
        <v>4281</v>
      </c>
      <c r="R987" s="97" t="s">
        <v>4282</v>
      </c>
      <c r="S987" s="85" t="s">
        <v>4283</v>
      </c>
      <c r="T987" s="85" t="s">
        <v>4284</v>
      </c>
      <c r="U987" s="85" t="s">
        <v>4210</v>
      </c>
      <c r="V987" s="97" t="s">
        <v>4285</v>
      </c>
      <c r="W987" s="97" t="s">
        <v>4286</v>
      </c>
      <c r="Y987" s="85" t="s">
        <v>4211</v>
      </c>
      <c r="Z987" s="168" t="s">
        <v>4336</v>
      </c>
      <c r="AA987" s="85" t="s">
        <v>19</v>
      </c>
      <c r="AB987" s="85" t="s">
        <v>14</v>
      </c>
      <c r="AC987" s="85">
        <v>200</v>
      </c>
      <c r="AH987" s="145">
        <v>1</v>
      </c>
      <c r="AI987" s="145" t="s">
        <v>1681</v>
      </c>
      <c r="AO987" s="91" t="s">
        <v>200</v>
      </c>
    </row>
    <row r="988" spans="1:41">
      <c r="A988" s="85">
        <v>987</v>
      </c>
      <c r="C988" s="85" t="s">
        <v>1848</v>
      </c>
      <c r="D988" s="85" t="s">
        <v>4172</v>
      </c>
      <c r="E988" s="85" t="s">
        <v>4244</v>
      </c>
      <c r="F988" s="85" t="s">
        <v>4238</v>
      </c>
      <c r="G988" s="85" t="s">
        <v>2</v>
      </c>
      <c r="H988" s="85" t="s">
        <v>796</v>
      </c>
      <c r="I988" s="85">
        <v>2018</v>
      </c>
      <c r="L988" s="85" t="s">
        <v>0</v>
      </c>
      <c r="N988" s="85" t="s">
        <v>4278</v>
      </c>
      <c r="O988" s="85" t="s">
        <v>4279</v>
      </c>
      <c r="P988" s="85" t="s">
        <v>4280</v>
      </c>
      <c r="Q988" s="85" t="s">
        <v>4281</v>
      </c>
      <c r="R988" s="97" t="s">
        <v>4282</v>
      </c>
      <c r="S988" s="85" t="s">
        <v>4283</v>
      </c>
      <c r="T988" s="85" t="s">
        <v>4284</v>
      </c>
      <c r="U988" s="85" t="s">
        <v>4210</v>
      </c>
      <c r="V988" s="97" t="s">
        <v>4285</v>
      </c>
      <c r="W988" s="97" t="s">
        <v>4286</v>
      </c>
      <c r="Y988" s="85" t="s">
        <v>4211</v>
      </c>
      <c r="Z988" s="168" t="s">
        <v>4336</v>
      </c>
      <c r="AA988" s="85" t="s">
        <v>19</v>
      </c>
      <c r="AB988" s="85" t="s">
        <v>14</v>
      </c>
      <c r="AC988" s="85">
        <v>200</v>
      </c>
      <c r="AH988" s="145">
        <v>1</v>
      </c>
      <c r="AI988" s="145" t="s">
        <v>1681</v>
      </c>
      <c r="AO988" s="91" t="s">
        <v>200</v>
      </c>
    </row>
    <row r="989" spans="1:41">
      <c r="A989" s="85">
        <v>988</v>
      </c>
      <c r="C989" s="85" t="s">
        <v>1848</v>
      </c>
      <c r="D989" s="85" t="s">
        <v>4173</v>
      </c>
      <c r="E989" s="85" t="s">
        <v>4245</v>
      </c>
      <c r="F989" s="85" t="s">
        <v>4240</v>
      </c>
      <c r="G989" s="85" t="s">
        <v>2</v>
      </c>
      <c r="H989" s="85" t="s">
        <v>220</v>
      </c>
      <c r="I989" s="168">
        <v>2018</v>
      </c>
      <c r="L989" s="85" t="s">
        <v>0</v>
      </c>
      <c r="N989" s="85" t="s">
        <v>4270</v>
      </c>
      <c r="O989" s="85" t="s">
        <v>4271</v>
      </c>
      <c r="P989" s="85" t="s">
        <v>4272</v>
      </c>
      <c r="R989" s="97" t="s">
        <v>4273</v>
      </c>
      <c r="S989" s="85" t="s">
        <v>4274</v>
      </c>
      <c r="T989" s="85" t="s">
        <v>4275</v>
      </c>
      <c r="U989" s="85" t="s">
        <v>4210</v>
      </c>
      <c r="V989" s="97" t="s">
        <v>4276</v>
      </c>
      <c r="W989" s="97" t="s">
        <v>4277</v>
      </c>
      <c r="Y989" s="85" t="s">
        <v>4212</v>
      </c>
      <c r="Z989" s="85" t="s">
        <v>219</v>
      </c>
      <c r="AA989" s="85" t="s">
        <v>19</v>
      </c>
      <c r="AB989" s="85" t="s">
        <v>17</v>
      </c>
      <c r="AC989" s="85">
        <v>200</v>
      </c>
      <c r="AH989" s="145">
        <v>1</v>
      </c>
      <c r="AI989" s="145" t="s">
        <v>1681</v>
      </c>
    </row>
    <row r="990" spans="1:41">
      <c r="A990" s="85">
        <v>989</v>
      </c>
      <c r="C990" s="85" t="s">
        <v>1848</v>
      </c>
      <c r="D990" s="85" t="s">
        <v>4174</v>
      </c>
      <c r="E990" s="85" t="s">
        <v>4245</v>
      </c>
      <c r="F990" s="85" t="s">
        <v>4241</v>
      </c>
      <c r="G990" s="85" t="s">
        <v>2</v>
      </c>
      <c r="H990" s="85" t="s">
        <v>220</v>
      </c>
      <c r="I990" s="168">
        <v>2018</v>
      </c>
      <c r="L990" s="85" t="s">
        <v>0</v>
      </c>
      <c r="N990" s="85" t="s">
        <v>4270</v>
      </c>
      <c r="O990" s="85" t="s">
        <v>4271</v>
      </c>
      <c r="P990" s="85" t="s">
        <v>4272</v>
      </c>
      <c r="R990" s="97" t="s">
        <v>4273</v>
      </c>
      <c r="S990" s="85" t="s">
        <v>4274</v>
      </c>
      <c r="T990" s="85" t="s">
        <v>4275</v>
      </c>
      <c r="U990" s="85" t="s">
        <v>4210</v>
      </c>
      <c r="V990" s="97" t="s">
        <v>4276</v>
      </c>
      <c r="W990" s="97" t="s">
        <v>4277</v>
      </c>
      <c r="Y990" s="85" t="s">
        <v>1828</v>
      </c>
      <c r="Z990" s="85" t="s">
        <v>219</v>
      </c>
      <c r="AA990" s="85" t="s">
        <v>19</v>
      </c>
      <c r="AB990" s="85" t="s">
        <v>14</v>
      </c>
      <c r="AC990" s="85">
        <v>200</v>
      </c>
      <c r="AH990" s="145">
        <v>1</v>
      </c>
      <c r="AI990" s="145" t="s">
        <v>1683</v>
      </c>
    </row>
    <row r="991" spans="1:41">
      <c r="A991" s="85">
        <v>990</v>
      </c>
      <c r="C991" s="85" t="s">
        <v>1848</v>
      </c>
      <c r="D991" s="85" t="s">
        <v>4175</v>
      </c>
      <c r="E991" s="85" t="s">
        <v>4245</v>
      </c>
      <c r="F991" s="85" t="s">
        <v>4242</v>
      </c>
      <c r="G991" s="85" t="s">
        <v>2</v>
      </c>
      <c r="H991" s="85" t="s">
        <v>220</v>
      </c>
      <c r="I991" s="168">
        <v>2018</v>
      </c>
      <c r="L991" s="85" t="s">
        <v>0</v>
      </c>
      <c r="N991" s="85" t="s">
        <v>4270</v>
      </c>
      <c r="O991" s="85" t="s">
        <v>4271</v>
      </c>
      <c r="P991" s="85" t="s">
        <v>4272</v>
      </c>
      <c r="R991" s="97" t="s">
        <v>4273</v>
      </c>
      <c r="S991" s="85" t="s">
        <v>4274</v>
      </c>
      <c r="T991" s="85" t="s">
        <v>4275</v>
      </c>
      <c r="U991" s="85" t="s">
        <v>4210</v>
      </c>
      <c r="V991" s="97" t="s">
        <v>4276</v>
      </c>
      <c r="W991" s="97" t="s">
        <v>4277</v>
      </c>
      <c r="Y991" s="85" t="s">
        <v>1828</v>
      </c>
      <c r="Z991" s="85" t="s">
        <v>219</v>
      </c>
      <c r="AA991" s="85" t="s">
        <v>19</v>
      </c>
      <c r="AB991" s="85" t="s">
        <v>14</v>
      </c>
      <c r="AC991" s="85">
        <v>200</v>
      </c>
      <c r="AH991" s="145">
        <v>1</v>
      </c>
      <c r="AI991" s="145" t="s">
        <v>1683</v>
      </c>
    </row>
    <row r="992" spans="1:41">
      <c r="A992" s="85">
        <v>991</v>
      </c>
      <c r="C992" s="85" t="s">
        <v>1848</v>
      </c>
      <c r="D992" s="85" t="s">
        <v>4239</v>
      </c>
      <c r="E992" s="85" t="s">
        <v>4245</v>
      </c>
      <c r="F992" s="85" t="s">
        <v>4243</v>
      </c>
      <c r="G992" s="85" t="s">
        <v>2</v>
      </c>
      <c r="H992" s="85" t="s">
        <v>220</v>
      </c>
      <c r="I992" s="168">
        <v>2018</v>
      </c>
      <c r="L992" s="85" t="s">
        <v>0</v>
      </c>
      <c r="N992" s="85" t="s">
        <v>4270</v>
      </c>
      <c r="O992" s="85" t="s">
        <v>4271</v>
      </c>
      <c r="P992" s="85" t="s">
        <v>4272</v>
      </c>
      <c r="R992" s="97" t="s">
        <v>4273</v>
      </c>
      <c r="S992" s="85" t="s">
        <v>4274</v>
      </c>
      <c r="T992" s="85" t="s">
        <v>4275</v>
      </c>
      <c r="U992" s="85" t="s">
        <v>4210</v>
      </c>
      <c r="V992" s="97" t="s">
        <v>4276</v>
      </c>
      <c r="W992" s="97" t="s">
        <v>4277</v>
      </c>
      <c r="Y992" s="85" t="s">
        <v>3371</v>
      </c>
      <c r="Z992" s="85" t="s">
        <v>3373</v>
      </c>
      <c r="AA992" s="85" t="s">
        <v>19</v>
      </c>
      <c r="AB992" s="85" t="s">
        <v>14</v>
      </c>
      <c r="AC992" s="85">
        <v>200</v>
      </c>
    </row>
    <row r="993" spans="1:35">
      <c r="A993" s="85">
        <v>992</v>
      </c>
      <c r="C993" s="85" t="s">
        <v>1848</v>
      </c>
      <c r="D993" s="85" t="s">
        <v>4176</v>
      </c>
      <c r="E993" s="85" t="s">
        <v>4263</v>
      </c>
      <c r="F993" s="85" t="s">
        <v>4246</v>
      </c>
      <c r="G993" s="85" t="s">
        <v>2</v>
      </c>
      <c r="H993" s="85" t="s">
        <v>220</v>
      </c>
      <c r="I993" s="168">
        <v>2018</v>
      </c>
      <c r="L993" s="85" t="s">
        <v>0</v>
      </c>
      <c r="N993" s="85" t="s">
        <v>4291</v>
      </c>
      <c r="O993" s="85" t="s">
        <v>4199</v>
      </c>
      <c r="P993" s="85" t="s">
        <v>4201</v>
      </c>
      <c r="R993" s="97" t="s">
        <v>4202</v>
      </c>
      <c r="S993" s="85" t="s">
        <v>4203</v>
      </c>
      <c r="T993" s="85" t="s">
        <v>4294</v>
      </c>
      <c r="U993" s="85" t="s">
        <v>1687</v>
      </c>
      <c r="V993" s="97" t="s">
        <v>4216</v>
      </c>
      <c r="W993" s="97" t="s">
        <v>4217</v>
      </c>
      <c r="Y993" s="85" t="s">
        <v>4213</v>
      </c>
      <c r="Z993" s="85" t="s">
        <v>3372</v>
      </c>
      <c r="AA993" s="85" t="s">
        <v>19</v>
      </c>
      <c r="AB993" s="85" t="s">
        <v>14</v>
      </c>
      <c r="AC993" s="85">
        <v>200</v>
      </c>
      <c r="AH993" s="145">
        <v>1</v>
      </c>
      <c r="AI993" s="145" t="s">
        <v>1681</v>
      </c>
    </row>
    <row r="994" spans="1:35">
      <c r="A994" s="85">
        <v>993</v>
      </c>
      <c r="C994" s="85" t="s">
        <v>1848</v>
      </c>
      <c r="D994" s="85" t="s">
        <v>4177</v>
      </c>
      <c r="E994" s="85" t="s">
        <v>4263</v>
      </c>
      <c r="F994" s="85" t="s">
        <v>4247</v>
      </c>
      <c r="G994" s="85" t="s">
        <v>2</v>
      </c>
      <c r="H994" s="85" t="s">
        <v>220</v>
      </c>
      <c r="I994" s="168">
        <v>2018</v>
      </c>
      <c r="L994" s="85" t="s">
        <v>0</v>
      </c>
      <c r="N994" s="85" t="s">
        <v>4291</v>
      </c>
      <c r="O994" s="85" t="s">
        <v>4199</v>
      </c>
      <c r="P994" s="85" t="s">
        <v>4201</v>
      </c>
      <c r="R994" s="97" t="s">
        <v>4202</v>
      </c>
      <c r="S994" s="85" t="s">
        <v>4203</v>
      </c>
      <c r="T994" s="85" t="s">
        <v>4294</v>
      </c>
      <c r="U994" s="85" t="s">
        <v>1687</v>
      </c>
      <c r="V994" s="97" t="s">
        <v>4216</v>
      </c>
      <c r="W994" s="97" t="s">
        <v>4217</v>
      </c>
      <c r="Y994" s="85" t="s">
        <v>4213</v>
      </c>
      <c r="Z994" s="85" t="s">
        <v>3372</v>
      </c>
      <c r="AA994" s="85" t="s">
        <v>19</v>
      </c>
      <c r="AB994" s="85" t="s">
        <v>14</v>
      </c>
      <c r="AC994" s="85">
        <v>200</v>
      </c>
    </row>
    <row r="995" spans="1:35">
      <c r="A995" s="85">
        <v>994</v>
      </c>
      <c r="C995" s="85" t="s">
        <v>1848</v>
      </c>
      <c r="D995" s="85" t="s">
        <v>4178</v>
      </c>
      <c r="E995" s="85" t="s">
        <v>4264</v>
      </c>
      <c r="F995" s="85" t="s">
        <v>4248</v>
      </c>
      <c r="G995" s="85" t="s">
        <v>2</v>
      </c>
      <c r="H995" s="85" t="s">
        <v>220</v>
      </c>
      <c r="I995" s="168">
        <v>2018</v>
      </c>
      <c r="L995" s="85" t="s">
        <v>0</v>
      </c>
      <c r="N995" s="85" t="s">
        <v>4292</v>
      </c>
      <c r="O995" s="85" t="s">
        <v>4194</v>
      </c>
      <c r="P995" s="85" t="s">
        <v>4200</v>
      </c>
      <c r="R995" s="97" t="s">
        <v>4204</v>
      </c>
      <c r="S995" s="85" t="s">
        <v>4205</v>
      </c>
      <c r="T995" s="85" t="s">
        <v>4295</v>
      </c>
      <c r="U995" s="85" t="s">
        <v>1692</v>
      </c>
      <c r="V995" s="97" t="s">
        <v>4218</v>
      </c>
      <c r="W995" s="97" t="s">
        <v>4219</v>
      </c>
      <c r="Y995" s="85" t="s">
        <v>4212</v>
      </c>
      <c r="Z995" s="85" t="s">
        <v>219</v>
      </c>
      <c r="AA995" s="85" t="s">
        <v>19</v>
      </c>
      <c r="AB995" s="85" t="s">
        <v>17</v>
      </c>
      <c r="AC995" s="85">
        <v>200</v>
      </c>
      <c r="AH995" s="145">
        <v>1</v>
      </c>
      <c r="AI995" s="145" t="s">
        <v>1681</v>
      </c>
    </row>
    <row r="996" spans="1:35">
      <c r="A996" s="85">
        <v>995</v>
      </c>
      <c r="C996" s="85" t="s">
        <v>1848</v>
      </c>
      <c r="D996" s="85" t="s">
        <v>4179</v>
      </c>
      <c r="E996" s="85" t="s">
        <v>4264</v>
      </c>
      <c r="F996" s="85" t="s">
        <v>4249</v>
      </c>
      <c r="G996" s="85" t="s">
        <v>2</v>
      </c>
      <c r="H996" s="85" t="s">
        <v>220</v>
      </c>
      <c r="I996" s="168">
        <v>2018</v>
      </c>
      <c r="L996" s="85" t="s">
        <v>0</v>
      </c>
      <c r="N996" s="85" t="s">
        <v>4292</v>
      </c>
      <c r="O996" s="85" t="s">
        <v>4194</v>
      </c>
      <c r="P996" s="85" t="s">
        <v>4200</v>
      </c>
      <c r="R996" s="97" t="s">
        <v>4204</v>
      </c>
      <c r="S996" s="85" t="s">
        <v>4205</v>
      </c>
      <c r="T996" s="85" t="s">
        <v>4295</v>
      </c>
      <c r="U996" s="85" t="s">
        <v>1692</v>
      </c>
      <c r="V996" s="97" t="s">
        <v>4218</v>
      </c>
      <c r="W996" s="97" t="s">
        <v>4219</v>
      </c>
      <c r="Y996" s="85" t="s">
        <v>4212</v>
      </c>
      <c r="Z996" s="85" t="s">
        <v>219</v>
      </c>
      <c r="AA996" s="85" t="s">
        <v>19</v>
      </c>
      <c r="AB996" s="85" t="s">
        <v>17</v>
      </c>
      <c r="AC996" s="85">
        <v>200</v>
      </c>
    </row>
    <row r="997" spans="1:35">
      <c r="A997" s="85">
        <v>996</v>
      </c>
      <c r="C997" s="85" t="s">
        <v>1848</v>
      </c>
      <c r="D997" s="85" t="s">
        <v>4180</v>
      </c>
      <c r="E997" s="85" t="s">
        <v>4266</v>
      </c>
      <c r="F997" s="85" t="s">
        <v>4250</v>
      </c>
      <c r="G997" s="85" t="s">
        <v>2</v>
      </c>
      <c r="H997" s="85" t="s">
        <v>5390</v>
      </c>
      <c r="I997" s="85">
        <v>2018</v>
      </c>
      <c r="L997" s="85" t="s">
        <v>365</v>
      </c>
      <c r="N997" s="85" t="s">
        <v>4293</v>
      </c>
      <c r="O997" s="85" t="s">
        <v>4195</v>
      </c>
      <c r="P997" s="85" t="s">
        <v>4198</v>
      </c>
      <c r="R997" s="97" t="s">
        <v>4206</v>
      </c>
      <c r="S997" s="85" t="s">
        <v>4287</v>
      </c>
      <c r="T997" s="85" t="s">
        <v>4296</v>
      </c>
      <c r="U997" s="85" t="s">
        <v>1684</v>
      </c>
      <c r="V997" s="97" t="s">
        <v>4220</v>
      </c>
      <c r="W997" s="97" t="s">
        <v>4221</v>
      </c>
      <c r="Y997" s="85" t="s">
        <v>4212</v>
      </c>
      <c r="Z997" s="85" t="s">
        <v>219</v>
      </c>
      <c r="AA997" s="85" t="s">
        <v>19</v>
      </c>
      <c r="AB997" s="85" t="s">
        <v>17</v>
      </c>
      <c r="AC997" s="85">
        <v>200</v>
      </c>
      <c r="AH997" s="145">
        <v>1</v>
      </c>
      <c r="AI997" s="145" t="s">
        <v>3030</v>
      </c>
    </row>
    <row r="998" spans="1:35">
      <c r="A998" s="85">
        <v>997</v>
      </c>
      <c r="C998" s="85" t="s">
        <v>1848</v>
      </c>
      <c r="D998" s="85" t="s">
        <v>4181</v>
      </c>
      <c r="E998" s="85" t="s">
        <v>4266</v>
      </c>
      <c r="F998" s="85" t="s">
        <v>4251</v>
      </c>
      <c r="G998" s="85" t="s">
        <v>2</v>
      </c>
      <c r="H998" s="85" t="s">
        <v>5390</v>
      </c>
      <c r="I998" s="85">
        <v>2018</v>
      </c>
      <c r="L998" s="85" t="s">
        <v>365</v>
      </c>
      <c r="N998" s="85" t="s">
        <v>4293</v>
      </c>
      <c r="O998" s="85" t="s">
        <v>4195</v>
      </c>
      <c r="P998" s="85" t="s">
        <v>4198</v>
      </c>
      <c r="R998" s="97" t="s">
        <v>4206</v>
      </c>
      <c r="S998" s="85" t="s">
        <v>4287</v>
      </c>
      <c r="T998" s="85" t="s">
        <v>4296</v>
      </c>
      <c r="U998" s="85" t="s">
        <v>1684</v>
      </c>
      <c r="V998" s="97" t="s">
        <v>4220</v>
      </c>
      <c r="W998" s="97" t="s">
        <v>4221</v>
      </c>
      <c r="Y998" s="85" t="s">
        <v>4214</v>
      </c>
      <c r="Z998" s="85" t="s">
        <v>4215</v>
      </c>
      <c r="AA998" s="85" t="s">
        <v>19</v>
      </c>
      <c r="AB998" s="85" t="s">
        <v>14</v>
      </c>
      <c r="AC998" s="85">
        <v>200</v>
      </c>
    </row>
    <row r="999" spans="1:35">
      <c r="A999" s="85">
        <v>998</v>
      </c>
      <c r="C999" s="85" t="s">
        <v>1848</v>
      </c>
      <c r="D999" s="85" t="s">
        <v>4182</v>
      </c>
      <c r="E999" s="85" t="s">
        <v>4266</v>
      </c>
      <c r="F999" s="85" t="s">
        <v>4252</v>
      </c>
      <c r="G999" s="85" t="s">
        <v>2</v>
      </c>
      <c r="H999" s="85" t="s">
        <v>5390</v>
      </c>
      <c r="I999" s="85">
        <v>2018</v>
      </c>
      <c r="L999" s="85" t="s">
        <v>365</v>
      </c>
      <c r="N999" s="85" t="s">
        <v>4293</v>
      </c>
      <c r="O999" s="85" t="s">
        <v>4195</v>
      </c>
      <c r="P999" s="85" t="s">
        <v>4198</v>
      </c>
      <c r="R999" s="97" t="s">
        <v>4206</v>
      </c>
      <c r="S999" s="85" t="s">
        <v>4287</v>
      </c>
      <c r="T999" s="85" t="s">
        <v>4296</v>
      </c>
      <c r="U999" s="85" t="s">
        <v>1684</v>
      </c>
      <c r="V999" s="97" t="s">
        <v>4220</v>
      </c>
      <c r="W999" s="97" t="s">
        <v>4221</v>
      </c>
      <c r="Y999" s="85" t="s">
        <v>4214</v>
      </c>
      <c r="Z999" s="85" t="s">
        <v>4215</v>
      </c>
      <c r="AA999" s="85" t="s">
        <v>19</v>
      </c>
      <c r="AB999" s="85" t="s">
        <v>14</v>
      </c>
      <c r="AC999" s="85">
        <v>200</v>
      </c>
    </row>
    <row r="1000" spans="1:35">
      <c r="A1000" s="85">
        <v>999</v>
      </c>
      <c r="C1000" s="85" t="s">
        <v>1848</v>
      </c>
      <c r="D1000" s="85" t="s">
        <v>4183</v>
      </c>
      <c r="E1000" s="85" t="s">
        <v>4265</v>
      </c>
      <c r="F1000" s="85" t="s">
        <v>4253</v>
      </c>
      <c r="G1000" s="85" t="s">
        <v>2</v>
      </c>
      <c r="H1000" s="85" t="s">
        <v>5390</v>
      </c>
      <c r="I1000" s="85">
        <v>2018</v>
      </c>
      <c r="L1000" s="85" t="s">
        <v>365</v>
      </c>
      <c r="N1000" s="85" t="s">
        <v>4290</v>
      </c>
      <c r="O1000" s="85" t="s">
        <v>4196</v>
      </c>
      <c r="P1000" s="85" t="s">
        <v>4197</v>
      </c>
      <c r="R1000" s="97" t="s">
        <v>4207</v>
      </c>
      <c r="S1000" s="85" t="s">
        <v>4288</v>
      </c>
      <c r="T1000" s="85" t="s">
        <v>4208</v>
      </c>
      <c r="U1000" s="85" t="s">
        <v>479</v>
      </c>
      <c r="V1000" s="97" t="s">
        <v>4222</v>
      </c>
      <c r="W1000" s="97" t="s">
        <v>4223</v>
      </c>
      <c r="Y1000" s="85" t="s">
        <v>4212</v>
      </c>
      <c r="Z1000" s="85" t="s">
        <v>219</v>
      </c>
      <c r="AA1000" s="85" t="s">
        <v>19</v>
      </c>
      <c r="AB1000" s="85" t="s">
        <v>17</v>
      </c>
      <c r="AC1000" s="85">
        <v>200</v>
      </c>
      <c r="AH1000" s="145">
        <v>1</v>
      </c>
      <c r="AI1000" s="145" t="s">
        <v>1681</v>
      </c>
    </row>
    <row r="1001" spans="1:35">
      <c r="A1001" s="85">
        <v>1000</v>
      </c>
      <c r="C1001" s="85" t="s">
        <v>1848</v>
      </c>
      <c r="D1001" s="85" t="s">
        <v>4184</v>
      </c>
      <c r="E1001" s="85" t="s">
        <v>4265</v>
      </c>
      <c r="F1001" s="85" t="s">
        <v>4254</v>
      </c>
      <c r="G1001" s="85" t="s">
        <v>2</v>
      </c>
      <c r="H1001" s="85" t="s">
        <v>5390</v>
      </c>
      <c r="I1001" s="85">
        <v>2018</v>
      </c>
      <c r="L1001" s="85" t="s">
        <v>365</v>
      </c>
      <c r="N1001" s="85" t="s">
        <v>4290</v>
      </c>
      <c r="O1001" s="85" t="s">
        <v>4196</v>
      </c>
      <c r="P1001" s="85" t="s">
        <v>4197</v>
      </c>
      <c r="R1001" s="97" t="s">
        <v>4207</v>
      </c>
      <c r="S1001" s="85" t="s">
        <v>4288</v>
      </c>
      <c r="T1001" s="85" t="s">
        <v>4208</v>
      </c>
      <c r="U1001" s="85" t="s">
        <v>479</v>
      </c>
      <c r="V1001" s="97" t="s">
        <v>4222</v>
      </c>
      <c r="W1001" s="97" t="s">
        <v>4223</v>
      </c>
      <c r="Y1001" s="85" t="s">
        <v>4214</v>
      </c>
      <c r="Z1001" s="85" t="s">
        <v>4215</v>
      </c>
      <c r="AA1001" s="85" t="s">
        <v>19</v>
      </c>
      <c r="AB1001" s="85" t="s">
        <v>14</v>
      </c>
      <c r="AC1001" s="85">
        <v>200</v>
      </c>
    </row>
    <row r="1002" spans="1:35">
      <c r="A1002" s="85">
        <v>1001</v>
      </c>
      <c r="C1002" s="85" t="s">
        <v>1848</v>
      </c>
      <c r="D1002" s="85" t="s">
        <v>4185</v>
      </c>
      <c r="E1002" s="85" t="s">
        <v>4265</v>
      </c>
      <c r="F1002" s="85" t="s">
        <v>4255</v>
      </c>
      <c r="G1002" s="85" t="s">
        <v>2</v>
      </c>
      <c r="H1002" s="85" t="s">
        <v>5390</v>
      </c>
      <c r="I1002" s="85">
        <v>2018</v>
      </c>
      <c r="L1002" s="85" t="s">
        <v>365</v>
      </c>
      <c r="N1002" s="85" t="s">
        <v>4290</v>
      </c>
      <c r="O1002" s="85" t="s">
        <v>4196</v>
      </c>
      <c r="P1002" s="85" t="s">
        <v>4197</v>
      </c>
      <c r="R1002" s="97" t="s">
        <v>4207</v>
      </c>
      <c r="S1002" s="85" t="s">
        <v>4288</v>
      </c>
      <c r="T1002" s="85" t="s">
        <v>4208</v>
      </c>
      <c r="U1002" s="85" t="s">
        <v>479</v>
      </c>
      <c r="V1002" s="97" t="s">
        <v>4222</v>
      </c>
      <c r="W1002" s="97" t="s">
        <v>4223</v>
      </c>
      <c r="Y1002" s="85" t="s">
        <v>4214</v>
      </c>
      <c r="Z1002" s="85" t="s">
        <v>4215</v>
      </c>
      <c r="AA1002" s="85" t="s">
        <v>19</v>
      </c>
      <c r="AB1002" s="85" t="s">
        <v>14</v>
      </c>
      <c r="AC1002" s="85">
        <v>200</v>
      </c>
    </row>
    <row r="1003" spans="1:35">
      <c r="A1003" s="85">
        <v>1002</v>
      </c>
      <c r="C1003" s="85" t="s">
        <v>1848</v>
      </c>
      <c r="D1003" s="85" t="s">
        <v>4186</v>
      </c>
      <c r="E1003" s="85" t="s">
        <v>4265</v>
      </c>
      <c r="F1003" s="85" t="s">
        <v>4256</v>
      </c>
      <c r="G1003" s="85" t="s">
        <v>2</v>
      </c>
      <c r="H1003" s="85" t="s">
        <v>5390</v>
      </c>
      <c r="I1003" s="85">
        <v>2018</v>
      </c>
      <c r="L1003" s="85" t="s">
        <v>365</v>
      </c>
      <c r="N1003" s="85" t="s">
        <v>4290</v>
      </c>
      <c r="O1003" s="85" t="s">
        <v>4196</v>
      </c>
      <c r="P1003" s="85" t="s">
        <v>4197</v>
      </c>
      <c r="R1003" s="97" t="s">
        <v>4207</v>
      </c>
      <c r="S1003" s="85" t="s">
        <v>4288</v>
      </c>
      <c r="T1003" s="85" t="s">
        <v>4208</v>
      </c>
      <c r="U1003" s="85" t="s">
        <v>479</v>
      </c>
      <c r="V1003" s="97" t="s">
        <v>4222</v>
      </c>
      <c r="W1003" s="97" t="s">
        <v>4223</v>
      </c>
      <c r="Y1003" s="85" t="s">
        <v>4214</v>
      </c>
      <c r="Z1003" s="85" t="s">
        <v>4215</v>
      </c>
      <c r="AA1003" s="85" t="s">
        <v>19</v>
      </c>
      <c r="AB1003" s="85" t="s">
        <v>14</v>
      </c>
      <c r="AC1003" s="85">
        <v>200</v>
      </c>
    </row>
    <row r="1004" spans="1:35">
      <c r="A1004" s="85">
        <v>1003</v>
      </c>
      <c r="C1004" s="85" t="s">
        <v>1848</v>
      </c>
      <c r="D1004" s="85" t="s">
        <v>4187</v>
      </c>
      <c r="E1004" s="85" t="s">
        <v>4265</v>
      </c>
      <c r="F1004" s="85" t="s">
        <v>4257</v>
      </c>
      <c r="G1004" s="85" t="s">
        <v>2</v>
      </c>
      <c r="H1004" s="85" t="s">
        <v>5390</v>
      </c>
      <c r="I1004" s="85">
        <v>2018</v>
      </c>
      <c r="L1004" s="85" t="s">
        <v>365</v>
      </c>
      <c r="N1004" s="85" t="s">
        <v>4290</v>
      </c>
      <c r="O1004" s="85" t="s">
        <v>4196</v>
      </c>
      <c r="P1004" s="85" t="s">
        <v>4197</v>
      </c>
      <c r="R1004" s="97" t="s">
        <v>4207</v>
      </c>
      <c r="S1004" s="85" t="s">
        <v>4288</v>
      </c>
      <c r="T1004" s="85" t="s">
        <v>4208</v>
      </c>
      <c r="U1004" s="85" t="s">
        <v>479</v>
      </c>
      <c r="V1004" s="97" t="s">
        <v>4222</v>
      </c>
      <c r="W1004" s="97" t="s">
        <v>4223</v>
      </c>
      <c r="Y1004" s="85" t="s">
        <v>4214</v>
      </c>
      <c r="Z1004" s="85" t="s">
        <v>4215</v>
      </c>
      <c r="AA1004" s="85" t="s">
        <v>19</v>
      </c>
      <c r="AB1004" s="85" t="s">
        <v>14</v>
      </c>
      <c r="AC1004" s="85">
        <v>200</v>
      </c>
    </row>
    <row r="1005" spans="1:35">
      <c r="A1005" s="85">
        <v>1004</v>
      </c>
      <c r="C1005" s="85" t="s">
        <v>1848</v>
      </c>
      <c r="D1005" s="85" t="s">
        <v>4188</v>
      </c>
      <c r="E1005" s="85" t="s">
        <v>4267</v>
      </c>
      <c r="F1005" s="85" t="s">
        <v>4258</v>
      </c>
      <c r="G1005" s="85" t="s">
        <v>2</v>
      </c>
      <c r="H1005" s="85" t="s">
        <v>5390</v>
      </c>
      <c r="I1005" s="85">
        <v>2018</v>
      </c>
      <c r="L1005" s="85" t="s">
        <v>365</v>
      </c>
      <c r="N1005" s="85" t="s">
        <v>4193</v>
      </c>
      <c r="O1005" s="85" t="s">
        <v>4196</v>
      </c>
      <c r="P1005" s="85" t="s">
        <v>4197</v>
      </c>
      <c r="R1005" s="97" t="s">
        <v>4209</v>
      </c>
      <c r="S1005" s="85" t="s">
        <v>4289</v>
      </c>
      <c r="T1005" s="85" t="s">
        <v>4297</v>
      </c>
      <c r="U1005" s="85" t="s">
        <v>479</v>
      </c>
      <c r="V1005" s="97" t="s">
        <v>4222</v>
      </c>
      <c r="W1005" s="97" t="s">
        <v>4223</v>
      </c>
      <c r="Y1005" s="85" t="s">
        <v>4212</v>
      </c>
      <c r="Z1005" s="85" t="s">
        <v>219</v>
      </c>
      <c r="AA1005" s="85" t="s">
        <v>19</v>
      </c>
      <c r="AB1005" s="85" t="s">
        <v>17</v>
      </c>
      <c r="AC1005" s="85">
        <v>200</v>
      </c>
      <c r="AH1005" s="145">
        <v>1</v>
      </c>
      <c r="AI1005" s="145" t="s">
        <v>1681</v>
      </c>
    </row>
    <row r="1006" spans="1:35">
      <c r="A1006" s="85">
        <v>1005</v>
      </c>
      <c r="C1006" s="85" t="s">
        <v>1848</v>
      </c>
      <c r="D1006" s="85" t="s">
        <v>4189</v>
      </c>
      <c r="E1006" s="85" t="s">
        <v>4267</v>
      </c>
      <c r="F1006" s="85" t="s">
        <v>4259</v>
      </c>
      <c r="G1006" s="85" t="s">
        <v>2</v>
      </c>
      <c r="H1006" s="85" t="s">
        <v>5390</v>
      </c>
      <c r="I1006" s="85">
        <v>2018</v>
      </c>
      <c r="L1006" s="85" t="s">
        <v>365</v>
      </c>
      <c r="N1006" s="85" t="s">
        <v>4193</v>
      </c>
      <c r="O1006" s="85" t="s">
        <v>4196</v>
      </c>
      <c r="P1006" s="85" t="s">
        <v>4197</v>
      </c>
      <c r="R1006" s="97" t="s">
        <v>4209</v>
      </c>
      <c r="S1006" s="85" t="s">
        <v>4289</v>
      </c>
      <c r="T1006" s="85" t="s">
        <v>4297</v>
      </c>
      <c r="U1006" s="85" t="s">
        <v>479</v>
      </c>
      <c r="V1006" s="97" t="s">
        <v>4222</v>
      </c>
      <c r="W1006" s="97" t="s">
        <v>4223</v>
      </c>
      <c r="Y1006" s="85" t="s">
        <v>4214</v>
      </c>
      <c r="Z1006" s="85" t="s">
        <v>4215</v>
      </c>
      <c r="AA1006" s="85" t="s">
        <v>19</v>
      </c>
      <c r="AB1006" s="85" t="s">
        <v>14</v>
      </c>
      <c r="AC1006" s="85">
        <v>200</v>
      </c>
    </row>
    <row r="1007" spans="1:35">
      <c r="A1007" s="85">
        <v>1006</v>
      </c>
      <c r="C1007" s="85" t="s">
        <v>1848</v>
      </c>
      <c r="D1007" s="85" t="s">
        <v>4190</v>
      </c>
      <c r="E1007" s="85" t="s">
        <v>4267</v>
      </c>
      <c r="F1007" s="85" t="s">
        <v>4260</v>
      </c>
      <c r="G1007" s="85" t="s">
        <v>2</v>
      </c>
      <c r="H1007" s="85" t="s">
        <v>5390</v>
      </c>
      <c r="I1007" s="85">
        <v>2018</v>
      </c>
      <c r="L1007" s="85" t="s">
        <v>365</v>
      </c>
      <c r="N1007" s="85" t="s">
        <v>4193</v>
      </c>
      <c r="O1007" s="85" t="s">
        <v>4196</v>
      </c>
      <c r="P1007" s="85" t="s">
        <v>4197</v>
      </c>
      <c r="R1007" s="97" t="s">
        <v>4209</v>
      </c>
      <c r="S1007" s="85" t="s">
        <v>4289</v>
      </c>
      <c r="T1007" s="85" t="s">
        <v>4297</v>
      </c>
      <c r="U1007" s="85" t="s">
        <v>479</v>
      </c>
      <c r="V1007" s="97" t="s">
        <v>4222</v>
      </c>
      <c r="W1007" s="97" t="s">
        <v>4223</v>
      </c>
      <c r="Y1007" s="85" t="s">
        <v>4214</v>
      </c>
      <c r="Z1007" s="85" t="s">
        <v>4215</v>
      </c>
      <c r="AA1007" s="85" t="s">
        <v>19</v>
      </c>
      <c r="AB1007" s="85" t="s">
        <v>14</v>
      </c>
      <c r="AC1007" s="85">
        <v>200</v>
      </c>
    </row>
    <row r="1008" spans="1:35">
      <c r="A1008" s="85">
        <v>1007</v>
      </c>
      <c r="C1008" s="85" t="s">
        <v>1848</v>
      </c>
      <c r="D1008" s="85" t="s">
        <v>4191</v>
      </c>
      <c r="E1008" s="85" t="s">
        <v>4267</v>
      </c>
      <c r="F1008" s="85" t="s">
        <v>4261</v>
      </c>
      <c r="G1008" s="85" t="s">
        <v>2</v>
      </c>
      <c r="H1008" s="85" t="s">
        <v>5390</v>
      </c>
      <c r="I1008" s="85">
        <v>2018</v>
      </c>
      <c r="L1008" s="85" t="s">
        <v>365</v>
      </c>
      <c r="N1008" s="85" t="s">
        <v>4193</v>
      </c>
      <c r="O1008" s="85" t="s">
        <v>4196</v>
      </c>
      <c r="P1008" s="85" t="s">
        <v>4197</v>
      </c>
      <c r="R1008" s="97" t="s">
        <v>4209</v>
      </c>
      <c r="S1008" s="85" t="s">
        <v>4289</v>
      </c>
      <c r="T1008" s="85" t="s">
        <v>4297</v>
      </c>
      <c r="U1008" s="85" t="s">
        <v>479</v>
      </c>
      <c r="V1008" s="97" t="s">
        <v>4222</v>
      </c>
      <c r="W1008" s="97" t="s">
        <v>4223</v>
      </c>
      <c r="Y1008" s="85" t="s">
        <v>4214</v>
      </c>
      <c r="Z1008" s="85" t="s">
        <v>4215</v>
      </c>
      <c r="AA1008" s="85" t="s">
        <v>19</v>
      </c>
      <c r="AB1008" s="85" t="s">
        <v>14</v>
      </c>
      <c r="AC1008" s="85">
        <v>200</v>
      </c>
    </row>
    <row r="1009" spans="1:41">
      <c r="A1009" s="85">
        <v>1008</v>
      </c>
      <c r="C1009" s="85" t="s">
        <v>1848</v>
      </c>
      <c r="D1009" s="85" t="s">
        <v>4192</v>
      </c>
      <c r="E1009" s="85" t="s">
        <v>4267</v>
      </c>
      <c r="F1009" s="85" t="s">
        <v>4262</v>
      </c>
      <c r="G1009" s="85" t="s">
        <v>2</v>
      </c>
      <c r="H1009" s="85" t="s">
        <v>5390</v>
      </c>
      <c r="I1009" s="85">
        <v>2018</v>
      </c>
      <c r="L1009" s="85" t="s">
        <v>365</v>
      </c>
      <c r="N1009" s="85" t="s">
        <v>4193</v>
      </c>
      <c r="O1009" s="85" t="s">
        <v>4196</v>
      </c>
      <c r="P1009" s="85" t="s">
        <v>4197</v>
      </c>
      <c r="R1009" s="97" t="s">
        <v>4209</v>
      </c>
      <c r="S1009" s="85" t="s">
        <v>4289</v>
      </c>
      <c r="T1009" s="85" t="s">
        <v>4297</v>
      </c>
      <c r="U1009" s="85" t="s">
        <v>479</v>
      </c>
      <c r="V1009" s="97" t="s">
        <v>4222</v>
      </c>
      <c r="W1009" s="97" t="s">
        <v>4223</v>
      </c>
      <c r="Y1009" s="85" t="s">
        <v>4214</v>
      </c>
      <c r="Z1009" s="85" t="s">
        <v>4215</v>
      </c>
      <c r="AA1009" s="85" t="s">
        <v>19</v>
      </c>
      <c r="AB1009" s="85" t="s">
        <v>14</v>
      </c>
      <c r="AC1009" s="85">
        <v>200</v>
      </c>
    </row>
    <row r="1010" spans="1:41" s="165" customFormat="1">
      <c r="A1010" s="165">
        <v>1009</v>
      </c>
      <c r="C1010" s="165" t="s">
        <v>1849</v>
      </c>
      <c r="D1010" s="165" t="s">
        <v>212</v>
      </c>
      <c r="E1010" s="165" t="s">
        <v>4468</v>
      </c>
      <c r="F1010" s="165" t="s">
        <v>4473</v>
      </c>
      <c r="G1010" s="165" t="s">
        <v>2</v>
      </c>
      <c r="H1010" s="165" t="s">
        <v>220</v>
      </c>
      <c r="I1010" s="165">
        <v>2019</v>
      </c>
      <c r="L1010" s="165" t="s">
        <v>5</v>
      </c>
      <c r="N1010" s="165" t="s">
        <v>4469</v>
      </c>
      <c r="O1010" s="165" t="s">
        <v>3834</v>
      </c>
      <c r="P1010" s="165" t="s">
        <v>3843</v>
      </c>
      <c r="R1010" s="167" t="s">
        <v>4470</v>
      </c>
      <c r="S1010" s="165" t="s">
        <v>4799</v>
      </c>
      <c r="T1010" s="165" t="s">
        <v>213</v>
      </c>
      <c r="U1010" s="165" t="s">
        <v>1690</v>
      </c>
      <c r="V1010" s="167" t="s">
        <v>1619</v>
      </c>
      <c r="W1010" s="167" t="s">
        <v>1223</v>
      </c>
      <c r="X1010" s="165" t="s">
        <v>1861</v>
      </c>
      <c r="Y1010" s="165" t="s">
        <v>217</v>
      </c>
      <c r="Z1010" s="165" t="s">
        <v>219</v>
      </c>
      <c r="AA1010" s="165" t="s">
        <v>19</v>
      </c>
      <c r="AB1010" s="165" t="s">
        <v>17</v>
      </c>
      <c r="AC1010" s="165">
        <v>200</v>
      </c>
      <c r="AD1010" s="173" t="s">
        <v>1679</v>
      </c>
      <c r="AE1010" s="173"/>
      <c r="AF1010" s="173">
        <v>1</v>
      </c>
      <c r="AG1010" s="173"/>
      <c r="AH1010" s="173">
        <v>1</v>
      </c>
      <c r="AI1010" s="173" t="s">
        <v>1681</v>
      </c>
      <c r="AJ1010" s="173">
        <v>1</v>
      </c>
      <c r="AK1010" s="172">
        <v>0</v>
      </c>
      <c r="AL1010" s="172"/>
      <c r="AM1010" s="172"/>
      <c r="AN1010" s="172"/>
      <c r="AO1010" s="165" t="s">
        <v>222</v>
      </c>
    </row>
    <row r="1011" spans="1:41" s="165" customFormat="1">
      <c r="A1011" s="165">
        <v>1010</v>
      </c>
      <c r="C1011" s="165" t="s">
        <v>1849</v>
      </c>
      <c r="D1011" s="165" t="s">
        <v>214</v>
      </c>
      <c r="E1011" s="165" t="s">
        <v>4468</v>
      </c>
      <c r="F1011" s="165" t="s">
        <v>4474</v>
      </c>
      <c r="G1011" s="165" t="s">
        <v>2</v>
      </c>
      <c r="H1011" s="165" t="s">
        <v>220</v>
      </c>
      <c r="I1011" s="165">
        <v>2019</v>
      </c>
      <c r="L1011" s="165" t="s">
        <v>5</v>
      </c>
      <c r="N1011" s="165" t="s">
        <v>4469</v>
      </c>
      <c r="O1011" s="165" t="s">
        <v>3834</v>
      </c>
      <c r="P1011" s="165" t="s">
        <v>3843</v>
      </c>
      <c r="R1011" s="167" t="s">
        <v>4470</v>
      </c>
      <c r="S1011" s="165" t="s">
        <v>4799</v>
      </c>
      <c r="T1011" s="165" t="s">
        <v>213</v>
      </c>
      <c r="U1011" s="165" t="s">
        <v>1690</v>
      </c>
      <c r="V1011" s="167" t="s">
        <v>1619</v>
      </c>
      <c r="W1011" s="167" t="s">
        <v>1224</v>
      </c>
      <c r="X1011" s="165" t="s">
        <v>1861</v>
      </c>
      <c r="Y1011" s="165" t="s">
        <v>218</v>
      </c>
      <c r="Z1011" s="165" t="s">
        <v>219</v>
      </c>
      <c r="AA1011" s="165" t="s">
        <v>19</v>
      </c>
      <c r="AB1011" s="165" t="s">
        <v>14</v>
      </c>
      <c r="AC1011" s="165">
        <v>200</v>
      </c>
      <c r="AD1011" s="173"/>
      <c r="AE1011" s="173"/>
      <c r="AF1011" s="173"/>
      <c r="AG1011" s="173"/>
      <c r="AH1011" s="173"/>
      <c r="AI1011" s="173"/>
      <c r="AJ1011" s="173"/>
      <c r="AK1011" s="172">
        <v>0</v>
      </c>
      <c r="AL1011" s="172"/>
      <c r="AM1011" s="172"/>
      <c r="AN1011" s="172"/>
      <c r="AO1011" s="165" t="s">
        <v>222</v>
      </c>
    </row>
    <row r="1012" spans="1:41" s="165" customFormat="1">
      <c r="A1012" s="165">
        <v>1011</v>
      </c>
      <c r="C1012" s="165" t="s">
        <v>1849</v>
      </c>
      <c r="D1012" s="165" t="s">
        <v>215</v>
      </c>
      <c r="E1012" s="165" t="s">
        <v>4468</v>
      </c>
      <c r="F1012" s="165" t="s">
        <v>4475</v>
      </c>
      <c r="G1012" s="165" t="s">
        <v>2</v>
      </c>
      <c r="H1012" s="165" t="s">
        <v>220</v>
      </c>
      <c r="I1012" s="165">
        <v>2019</v>
      </c>
      <c r="L1012" s="165" t="s">
        <v>5</v>
      </c>
      <c r="N1012" s="165" t="s">
        <v>4469</v>
      </c>
      <c r="O1012" s="165" t="s">
        <v>3834</v>
      </c>
      <c r="P1012" s="165" t="s">
        <v>3843</v>
      </c>
      <c r="R1012" s="167" t="s">
        <v>4470</v>
      </c>
      <c r="S1012" s="165" t="s">
        <v>4799</v>
      </c>
      <c r="T1012" s="165" t="s">
        <v>213</v>
      </c>
      <c r="U1012" s="165" t="s">
        <v>1690</v>
      </c>
      <c r="V1012" s="167" t="s">
        <v>1620</v>
      </c>
      <c r="W1012" s="167" t="s">
        <v>1225</v>
      </c>
      <c r="X1012" s="165" t="s">
        <v>1861</v>
      </c>
      <c r="Y1012" s="165" t="s">
        <v>218</v>
      </c>
      <c r="Z1012" s="165" t="s">
        <v>219</v>
      </c>
      <c r="AA1012" s="165" t="s">
        <v>19</v>
      </c>
      <c r="AB1012" s="165" t="s">
        <v>14</v>
      </c>
      <c r="AC1012" s="165">
        <v>200</v>
      </c>
      <c r="AD1012" s="173"/>
      <c r="AE1012" s="173"/>
      <c r="AF1012" s="173"/>
      <c r="AG1012" s="173"/>
      <c r="AH1012" s="173"/>
      <c r="AI1012" s="173"/>
      <c r="AJ1012" s="173"/>
      <c r="AK1012" s="172">
        <v>0</v>
      </c>
      <c r="AL1012" s="172"/>
      <c r="AM1012" s="172"/>
      <c r="AN1012" s="172"/>
      <c r="AO1012" s="165" t="s">
        <v>222</v>
      </c>
    </row>
    <row r="1013" spans="1:41" s="69" customFormat="1">
      <c r="A1013" s="69">
        <v>1012</v>
      </c>
      <c r="C1013" s="69" t="s">
        <v>1851</v>
      </c>
      <c r="D1013" s="69" t="s">
        <v>4471</v>
      </c>
      <c r="E1013" s="69" t="s">
        <v>4468</v>
      </c>
      <c r="F1013" s="69" t="s">
        <v>4476</v>
      </c>
      <c r="G1013" s="69" t="s">
        <v>2</v>
      </c>
      <c r="H1013" s="69" t="s">
        <v>220</v>
      </c>
      <c r="I1013" s="69">
        <v>2019</v>
      </c>
      <c r="L1013" s="69" t="s">
        <v>1909</v>
      </c>
      <c r="N1013" s="69" t="s">
        <v>4469</v>
      </c>
      <c r="O1013" s="69" t="s">
        <v>3834</v>
      </c>
      <c r="P1013" s="69" t="s">
        <v>3843</v>
      </c>
      <c r="R1013" s="111" t="s">
        <v>4470</v>
      </c>
      <c r="S1013" s="69" t="s">
        <v>4799</v>
      </c>
      <c r="T1013" s="69" t="s">
        <v>213</v>
      </c>
      <c r="U1013" s="69" t="s">
        <v>1690</v>
      </c>
      <c r="V1013" s="111" t="s">
        <v>1621</v>
      </c>
      <c r="W1013" s="111" t="s">
        <v>1226</v>
      </c>
      <c r="X1013" s="69" t="s">
        <v>1861</v>
      </c>
      <c r="Y1013" s="69" t="s">
        <v>218</v>
      </c>
      <c r="Z1013" s="69" t="s">
        <v>4472</v>
      </c>
      <c r="AA1013" s="69" t="s">
        <v>19</v>
      </c>
      <c r="AB1013" s="69" t="s">
        <v>14</v>
      </c>
      <c r="AC1013" s="69">
        <v>200</v>
      </c>
      <c r="AD1013" s="147"/>
      <c r="AE1013" s="147"/>
      <c r="AF1013" s="147"/>
      <c r="AG1013" s="147"/>
      <c r="AH1013" s="147"/>
      <c r="AI1013" s="147"/>
      <c r="AJ1013" s="147"/>
      <c r="AK1013" s="72">
        <v>0</v>
      </c>
      <c r="AL1013" s="72"/>
      <c r="AM1013" s="72"/>
      <c r="AN1013" s="72"/>
      <c r="AO1013" s="69" t="s">
        <v>222</v>
      </c>
    </row>
    <row r="1014" spans="1:41" s="165" customFormat="1">
      <c r="A1014" s="165">
        <v>1013</v>
      </c>
      <c r="C1014" s="165" t="s">
        <v>1850</v>
      </c>
      <c r="D1014" s="165" t="s">
        <v>4466</v>
      </c>
      <c r="E1014" s="165" t="s">
        <v>4468</v>
      </c>
      <c r="F1014" s="165" t="s">
        <v>4467</v>
      </c>
      <c r="G1014" s="165" t="s">
        <v>2</v>
      </c>
      <c r="H1014" s="165" t="s">
        <v>220</v>
      </c>
      <c r="I1014" s="165">
        <v>2019</v>
      </c>
      <c r="L1014" s="165" t="s">
        <v>5</v>
      </c>
      <c r="N1014" s="165" t="s">
        <v>4469</v>
      </c>
      <c r="O1014" s="165" t="s">
        <v>3834</v>
      </c>
      <c r="P1014" s="165" t="s">
        <v>3843</v>
      </c>
      <c r="R1014" s="167" t="s">
        <v>4470</v>
      </c>
      <c r="S1014" s="165" t="s">
        <v>4799</v>
      </c>
      <c r="T1014" s="165" t="s">
        <v>213</v>
      </c>
      <c r="U1014" s="165" t="s">
        <v>1690</v>
      </c>
      <c r="V1014" s="167" t="s">
        <v>1621</v>
      </c>
      <c r="W1014" s="167" t="s">
        <v>1226</v>
      </c>
      <c r="X1014" s="165" t="s">
        <v>1861</v>
      </c>
      <c r="Y1014" s="165" t="s">
        <v>4477</v>
      </c>
      <c r="Z1014" s="165" t="s">
        <v>3392</v>
      </c>
      <c r="AA1014" s="165" t="s">
        <v>19</v>
      </c>
      <c r="AB1014" s="165" t="s">
        <v>14</v>
      </c>
      <c r="AC1014" s="165">
        <v>200</v>
      </c>
      <c r="AD1014" s="173"/>
      <c r="AE1014" s="173"/>
      <c r="AF1014" s="173"/>
      <c r="AG1014" s="173"/>
      <c r="AH1014" s="173"/>
      <c r="AI1014" s="173"/>
      <c r="AJ1014" s="173"/>
      <c r="AK1014" s="172"/>
      <c r="AL1014" s="172"/>
      <c r="AM1014" s="172"/>
      <c r="AN1014" s="172"/>
    </row>
    <row r="1015" spans="1:41" s="168" customFormat="1">
      <c r="A1015" s="168">
        <v>1014</v>
      </c>
      <c r="B1015" s="69"/>
      <c r="C1015" s="168" t="s">
        <v>1848</v>
      </c>
      <c r="D1015" s="168" t="s">
        <v>4478</v>
      </c>
      <c r="E1015" s="168" t="s">
        <v>4482</v>
      </c>
      <c r="F1015" s="168" t="s">
        <v>4481</v>
      </c>
      <c r="G1015" s="168" t="s">
        <v>2</v>
      </c>
      <c r="H1015" s="168" t="s">
        <v>794</v>
      </c>
      <c r="I1015" s="168">
        <v>2019</v>
      </c>
      <c r="L1015" s="168" t="s">
        <v>4</v>
      </c>
      <c r="O1015" s="168" t="s">
        <v>4552</v>
      </c>
      <c r="R1015" s="169"/>
      <c r="U1015" s="168" t="s">
        <v>1687</v>
      </c>
      <c r="V1015" s="169"/>
      <c r="W1015" s="169"/>
      <c r="X1015" s="96"/>
      <c r="Y1015" s="168" t="s">
        <v>4483</v>
      </c>
      <c r="Z1015" s="168" t="s">
        <v>4484</v>
      </c>
      <c r="AA1015" s="168" t="s">
        <v>19</v>
      </c>
      <c r="AB1015" s="168" t="s">
        <v>17</v>
      </c>
      <c r="AC1015" s="168">
        <v>200</v>
      </c>
      <c r="AD1015" s="145"/>
      <c r="AE1015" s="145"/>
      <c r="AF1015" s="145"/>
      <c r="AG1015" s="145"/>
      <c r="AH1015" s="145">
        <v>1</v>
      </c>
      <c r="AI1015" s="145" t="s">
        <v>1681</v>
      </c>
      <c r="AJ1015" s="145">
        <v>1</v>
      </c>
      <c r="AK1015" s="88"/>
      <c r="AL1015" s="88"/>
      <c r="AM1015" s="88"/>
      <c r="AN1015" s="88"/>
    </row>
    <row r="1016" spans="1:41" s="168" customFormat="1">
      <c r="A1016" s="168">
        <v>1015</v>
      </c>
      <c r="B1016" s="69"/>
      <c r="C1016" s="168" t="s">
        <v>1848</v>
      </c>
      <c r="D1016" s="168" t="s">
        <v>4479</v>
      </c>
      <c r="E1016" s="168" t="s">
        <v>4482</v>
      </c>
      <c r="F1016" s="168" t="s">
        <v>4480</v>
      </c>
      <c r="G1016" s="168" t="s">
        <v>2</v>
      </c>
      <c r="H1016" s="168" t="s">
        <v>794</v>
      </c>
      <c r="I1016" s="168">
        <v>2019</v>
      </c>
      <c r="L1016" s="168" t="s">
        <v>4</v>
      </c>
      <c r="O1016" s="168" t="s">
        <v>4552</v>
      </c>
      <c r="R1016" s="169"/>
      <c r="U1016" s="168" t="s">
        <v>1687</v>
      </c>
      <c r="V1016" s="169"/>
      <c r="W1016" s="169"/>
      <c r="X1016" s="96"/>
      <c r="Y1016" s="168" t="s">
        <v>4483</v>
      </c>
      <c r="Z1016" s="168" t="s">
        <v>4484</v>
      </c>
      <c r="AA1016" s="168" t="s">
        <v>19</v>
      </c>
      <c r="AB1016" s="168" t="s">
        <v>17</v>
      </c>
      <c r="AC1016" s="168">
        <v>200</v>
      </c>
      <c r="AD1016" s="145"/>
      <c r="AE1016" s="145"/>
      <c r="AF1016" s="145"/>
      <c r="AG1016" s="145"/>
      <c r="AH1016" s="145"/>
      <c r="AI1016" s="145"/>
      <c r="AJ1016" s="145"/>
      <c r="AK1016" s="88"/>
      <c r="AL1016" s="88"/>
      <c r="AM1016" s="88"/>
      <c r="AN1016" s="88"/>
    </row>
    <row r="1017" spans="1:41">
      <c r="A1017" s="168">
        <v>1016</v>
      </c>
      <c r="C1017" s="168" t="s">
        <v>1848</v>
      </c>
      <c r="D1017" s="85" t="s">
        <v>4338</v>
      </c>
      <c r="E1017" s="85" t="s">
        <v>4343</v>
      </c>
      <c r="F1017" s="85" t="s">
        <v>4344</v>
      </c>
      <c r="G1017" s="168" t="s">
        <v>2</v>
      </c>
      <c r="H1017" s="85" t="s">
        <v>796</v>
      </c>
      <c r="I1017" s="168">
        <v>2019</v>
      </c>
      <c r="L1017" s="85" t="s">
        <v>1</v>
      </c>
      <c r="M1017" s="168" t="s">
        <v>1</v>
      </c>
      <c r="O1017" s="85" t="s">
        <v>4553</v>
      </c>
      <c r="U1017" s="85" t="s">
        <v>1684</v>
      </c>
      <c r="AA1017" s="168" t="s">
        <v>19</v>
      </c>
      <c r="AB1017" s="85" t="s">
        <v>17</v>
      </c>
      <c r="AC1017" s="168">
        <v>200</v>
      </c>
      <c r="AH1017" s="145">
        <v>1</v>
      </c>
      <c r="AI1017" s="145" t="s">
        <v>1681</v>
      </c>
      <c r="AJ1017" s="145">
        <v>1</v>
      </c>
    </row>
    <row r="1018" spans="1:41">
      <c r="A1018" s="168">
        <v>1017</v>
      </c>
      <c r="C1018" s="168" t="s">
        <v>1848</v>
      </c>
      <c r="D1018" s="168" t="s">
        <v>4339</v>
      </c>
      <c r="E1018" s="168" t="s">
        <v>4343</v>
      </c>
      <c r="F1018" s="168" t="s">
        <v>4345</v>
      </c>
      <c r="G1018" s="168" t="s">
        <v>2</v>
      </c>
      <c r="H1018" s="168" t="s">
        <v>796</v>
      </c>
      <c r="I1018" s="168">
        <v>2019</v>
      </c>
      <c r="L1018" s="168" t="s">
        <v>1</v>
      </c>
      <c r="M1018" s="168" t="s">
        <v>1</v>
      </c>
      <c r="O1018" s="168" t="s">
        <v>4553</v>
      </c>
      <c r="U1018" s="168" t="s">
        <v>1684</v>
      </c>
      <c r="AA1018" s="168" t="s">
        <v>19</v>
      </c>
      <c r="AB1018" s="85" t="s">
        <v>14</v>
      </c>
      <c r="AC1018" s="168">
        <v>200</v>
      </c>
    </row>
    <row r="1019" spans="1:41">
      <c r="A1019" s="168">
        <v>1018</v>
      </c>
      <c r="C1019" s="168" t="s">
        <v>1848</v>
      </c>
      <c r="D1019" s="168" t="s">
        <v>4340</v>
      </c>
      <c r="E1019" s="168" t="s">
        <v>4343</v>
      </c>
      <c r="F1019" s="168" t="s">
        <v>4346</v>
      </c>
      <c r="G1019" s="168" t="s">
        <v>2</v>
      </c>
      <c r="H1019" s="168" t="s">
        <v>796</v>
      </c>
      <c r="I1019" s="168">
        <v>2019</v>
      </c>
      <c r="L1019" s="168" t="s">
        <v>1</v>
      </c>
      <c r="M1019" s="168" t="s">
        <v>1</v>
      </c>
      <c r="O1019" s="168" t="s">
        <v>4553</v>
      </c>
      <c r="U1019" s="168" t="s">
        <v>1684</v>
      </c>
      <c r="AA1019" s="168" t="s">
        <v>19</v>
      </c>
      <c r="AB1019" s="168" t="s">
        <v>14</v>
      </c>
      <c r="AC1019" s="168">
        <v>200</v>
      </c>
    </row>
    <row r="1020" spans="1:41">
      <c r="A1020" s="168">
        <v>1019</v>
      </c>
      <c r="C1020" s="168" t="s">
        <v>1848</v>
      </c>
      <c r="D1020" s="168" t="s">
        <v>4341</v>
      </c>
      <c r="E1020" s="168" t="s">
        <v>4343</v>
      </c>
      <c r="F1020" s="168" t="s">
        <v>4347</v>
      </c>
      <c r="G1020" s="168" t="s">
        <v>2</v>
      </c>
      <c r="H1020" s="168" t="s">
        <v>796</v>
      </c>
      <c r="I1020" s="168">
        <v>2019</v>
      </c>
      <c r="L1020" s="168" t="s">
        <v>1</v>
      </c>
      <c r="M1020" s="168" t="s">
        <v>1</v>
      </c>
      <c r="O1020" s="168" t="s">
        <v>4553</v>
      </c>
      <c r="U1020" s="168" t="s">
        <v>1684</v>
      </c>
      <c r="AA1020" s="168" t="s">
        <v>19</v>
      </c>
      <c r="AB1020" s="168" t="s">
        <v>14</v>
      </c>
      <c r="AC1020" s="168">
        <v>200</v>
      </c>
    </row>
    <row r="1021" spans="1:41">
      <c r="A1021" s="168">
        <v>1020</v>
      </c>
      <c r="C1021" s="168" t="s">
        <v>1848</v>
      </c>
      <c r="D1021" s="168" t="s">
        <v>4342</v>
      </c>
      <c r="E1021" s="168" t="s">
        <v>4343</v>
      </c>
      <c r="F1021" s="168" t="s">
        <v>4348</v>
      </c>
      <c r="G1021" s="168" t="s">
        <v>2</v>
      </c>
      <c r="H1021" s="168" t="s">
        <v>796</v>
      </c>
      <c r="I1021" s="168">
        <v>2019</v>
      </c>
      <c r="L1021" s="168" t="s">
        <v>1</v>
      </c>
      <c r="M1021" s="168" t="s">
        <v>1</v>
      </c>
      <c r="O1021" s="168" t="s">
        <v>4553</v>
      </c>
      <c r="U1021" s="168" t="s">
        <v>1684</v>
      </c>
      <c r="AA1021" s="168" t="s">
        <v>19</v>
      </c>
      <c r="AB1021" s="168" t="s">
        <v>14</v>
      </c>
      <c r="AC1021" s="168">
        <v>200</v>
      </c>
    </row>
    <row r="1022" spans="1:41">
      <c r="A1022" s="168">
        <v>1021</v>
      </c>
      <c r="C1022" s="168" t="s">
        <v>1848</v>
      </c>
      <c r="D1022" s="168" t="s">
        <v>4349</v>
      </c>
      <c r="E1022" s="168" t="s">
        <v>4350</v>
      </c>
      <c r="F1022" s="85" t="s">
        <v>4351</v>
      </c>
      <c r="G1022" s="168" t="s">
        <v>2</v>
      </c>
      <c r="H1022" s="168" t="s">
        <v>796</v>
      </c>
      <c r="I1022" s="168">
        <v>2019</v>
      </c>
      <c r="L1022" s="168" t="s">
        <v>1</v>
      </c>
      <c r="M1022" s="168" t="s">
        <v>1</v>
      </c>
      <c r="O1022" s="168" t="s">
        <v>4553</v>
      </c>
      <c r="U1022" s="168" t="s">
        <v>1684</v>
      </c>
      <c r="AA1022" s="168" t="s">
        <v>19</v>
      </c>
      <c r="AB1022" s="85" t="s">
        <v>17</v>
      </c>
      <c r="AC1022" s="168">
        <v>200</v>
      </c>
      <c r="AH1022" s="145">
        <v>1</v>
      </c>
      <c r="AI1022" s="145" t="s">
        <v>1681</v>
      </c>
      <c r="AJ1022" s="145">
        <v>1</v>
      </c>
    </row>
    <row r="1023" spans="1:41">
      <c r="A1023" s="168">
        <v>1022</v>
      </c>
      <c r="C1023" s="168" t="s">
        <v>1848</v>
      </c>
      <c r="D1023" s="168" t="s">
        <v>4354</v>
      </c>
      <c r="E1023" s="168" t="s">
        <v>4350</v>
      </c>
      <c r="F1023" s="168" t="s">
        <v>4352</v>
      </c>
      <c r="G1023" s="168" t="s">
        <v>2</v>
      </c>
      <c r="H1023" s="168" t="s">
        <v>796</v>
      </c>
      <c r="I1023" s="168">
        <v>2019</v>
      </c>
      <c r="L1023" s="168" t="s">
        <v>1</v>
      </c>
      <c r="M1023" s="168" t="s">
        <v>1</v>
      </c>
      <c r="O1023" s="168" t="s">
        <v>4553</v>
      </c>
      <c r="U1023" s="168" t="s">
        <v>1684</v>
      </c>
      <c r="AA1023" s="168" t="s">
        <v>19</v>
      </c>
      <c r="AB1023" s="85" t="s">
        <v>14</v>
      </c>
      <c r="AC1023" s="168">
        <v>200</v>
      </c>
    </row>
    <row r="1024" spans="1:41">
      <c r="A1024" s="168">
        <v>1023</v>
      </c>
      <c r="C1024" s="168" t="s">
        <v>1848</v>
      </c>
      <c r="D1024" s="168" t="s">
        <v>4355</v>
      </c>
      <c r="E1024" s="168" t="s">
        <v>4350</v>
      </c>
      <c r="F1024" s="168" t="s">
        <v>4353</v>
      </c>
      <c r="G1024" s="168" t="s">
        <v>2</v>
      </c>
      <c r="H1024" s="168" t="s">
        <v>796</v>
      </c>
      <c r="I1024" s="168">
        <v>2019</v>
      </c>
      <c r="L1024" s="168" t="s">
        <v>1</v>
      </c>
      <c r="M1024" s="168" t="s">
        <v>1</v>
      </c>
      <c r="O1024" s="168" t="s">
        <v>4553</v>
      </c>
      <c r="U1024" s="168" t="s">
        <v>1684</v>
      </c>
      <c r="AA1024" s="168" t="s">
        <v>19</v>
      </c>
      <c r="AB1024" s="168" t="s">
        <v>14</v>
      </c>
      <c r="AC1024" s="168">
        <v>200</v>
      </c>
    </row>
    <row r="1025" spans="1:40">
      <c r="A1025" s="168">
        <v>1024</v>
      </c>
      <c r="C1025" s="168" t="s">
        <v>1848</v>
      </c>
      <c r="D1025" s="168" t="s">
        <v>4356</v>
      </c>
      <c r="E1025" s="168" t="s">
        <v>4358</v>
      </c>
      <c r="F1025" s="85" t="s">
        <v>4359</v>
      </c>
      <c r="G1025" s="168" t="s">
        <v>2</v>
      </c>
      <c r="H1025" s="168" t="s">
        <v>796</v>
      </c>
      <c r="I1025" s="168">
        <v>2019</v>
      </c>
      <c r="L1025" s="168" t="s">
        <v>1</v>
      </c>
      <c r="M1025" s="168" t="s">
        <v>1</v>
      </c>
      <c r="O1025" s="168" t="s">
        <v>4553</v>
      </c>
      <c r="U1025" s="168" t="s">
        <v>1684</v>
      </c>
      <c r="AA1025" s="168" t="s">
        <v>19</v>
      </c>
      <c r="AB1025" s="168" t="s">
        <v>14</v>
      </c>
      <c r="AC1025" s="168">
        <v>200</v>
      </c>
      <c r="AH1025" s="145">
        <v>1</v>
      </c>
      <c r="AI1025" s="145" t="s">
        <v>1681</v>
      </c>
      <c r="AJ1025" s="145">
        <v>1</v>
      </c>
    </row>
    <row r="1026" spans="1:40">
      <c r="A1026" s="168">
        <v>1025</v>
      </c>
      <c r="C1026" s="168" t="s">
        <v>1848</v>
      </c>
      <c r="D1026" s="168" t="s">
        <v>4357</v>
      </c>
      <c r="E1026" s="168" t="s">
        <v>4358</v>
      </c>
      <c r="F1026" s="168" t="s">
        <v>4360</v>
      </c>
      <c r="G1026" s="168" t="s">
        <v>2</v>
      </c>
      <c r="H1026" s="168" t="s">
        <v>796</v>
      </c>
      <c r="I1026" s="168">
        <v>2019</v>
      </c>
      <c r="L1026" s="168" t="s">
        <v>1</v>
      </c>
      <c r="M1026" s="168" t="s">
        <v>1</v>
      </c>
      <c r="O1026" s="168" t="s">
        <v>4553</v>
      </c>
      <c r="U1026" s="168" t="s">
        <v>1684</v>
      </c>
      <c r="AA1026" s="168" t="s">
        <v>19</v>
      </c>
      <c r="AB1026" s="168" t="s">
        <v>14</v>
      </c>
      <c r="AC1026" s="168">
        <v>200</v>
      </c>
    </row>
    <row r="1027" spans="1:40" s="165" customFormat="1">
      <c r="A1027" s="165">
        <v>1026</v>
      </c>
      <c r="C1027" s="165" t="s">
        <v>1849</v>
      </c>
      <c r="D1027" s="165" t="s">
        <v>4361</v>
      </c>
      <c r="E1027" s="165" t="s">
        <v>4363</v>
      </c>
      <c r="F1027" s="165" t="s">
        <v>4364</v>
      </c>
      <c r="G1027" s="165" t="s">
        <v>2</v>
      </c>
      <c r="H1027" s="165" t="s">
        <v>796</v>
      </c>
      <c r="I1027" s="165">
        <v>2019</v>
      </c>
      <c r="J1027" s="165">
        <v>8</v>
      </c>
      <c r="K1027" s="165">
        <v>2</v>
      </c>
      <c r="L1027" s="165" t="s">
        <v>1</v>
      </c>
      <c r="M1027" s="165" t="s">
        <v>1</v>
      </c>
      <c r="N1027" s="179" t="s">
        <v>129</v>
      </c>
      <c r="O1027" s="170" t="s">
        <v>3830</v>
      </c>
      <c r="P1027" s="170" t="s">
        <v>3838</v>
      </c>
      <c r="Q1027" s="179"/>
      <c r="R1027" s="163" t="s">
        <v>3922</v>
      </c>
      <c r="S1027" s="170"/>
      <c r="T1027" s="179" t="s">
        <v>129</v>
      </c>
      <c r="U1027" s="166" t="s">
        <v>1684</v>
      </c>
      <c r="V1027" s="167" t="s">
        <v>4545</v>
      </c>
      <c r="W1027" s="167" t="s">
        <v>4546</v>
      </c>
      <c r="X1027" s="165" t="s">
        <v>1861</v>
      </c>
      <c r="Y1027" s="165" t="s">
        <v>4547</v>
      </c>
      <c r="Z1027" s="165" t="s">
        <v>4548</v>
      </c>
      <c r="AA1027" s="165" t="s">
        <v>19</v>
      </c>
      <c r="AB1027" s="165" t="s">
        <v>17</v>
      </c>
      <c r="AC1027" s="165">
        <v>200</v>
      </c>
      <c r="AD1027" s="173"/>
      <c r="AE1027" s="173"/>
      <c r="AF1027" s="173"/>
      <c r="AG1027" s="173"/>
      <c r="AH1027" s="173">
        <v>1</v>
      </c>
      <c r="AI1027" s="173" t="s">
        <v>1681</v>
      </c>
      <c r="AJ1027" s="173">
        <v>1</v>
      </c>
      <c r="AK1027" s="172"/>
      <c r="AL1027" s="172"/>
      <c r="AM1027" s="172"/>
      <c r="AN1027" s="172"/>
    </row>
    <row r="1028" spans="1:40" s="165" customFormat="1">
      <c r="A1028" s="165">
        <v>1027</v>
      </c>
      <c r="C1028" s="165" t="s">
        <v>1850</v>
      </c>
      <c r="D1028" s="165" t="s">
        <v>4362</v>
      </c>
      <c r="E1028" s="165" t="s">
        <v>4363</v>
      </c>
      <c r="F1028" s="165" t="s">
        <v>4365</v>
      </c>
      <c r="G1028" s="165" t="s">
        <v>2</v>
      </c>
      <c r="H1028" s="165" t="s">
        <v>796</v>
      </c>
      <c r="I1028" s="165">
        <v>2019</v>
      </c>
      <c r="J1028" s="165">
        <v>8</v>
      </c>
      <c r="K1028" s="165">
        <v>2</v>
      </c>
      <c r="L1028" s="165" t="s">
        <v>1</v>
      </c>
      <c r="M1028" s="165" t="s">
        <v>1</v>
      </c>
      <c r="N1028" s="179" t="s">
        <v>129</v>
      </c>
      <c r="O1028" s="170" t="s">
        <v>3830</v>
      </c>
      <c r="P1028" s="170" t="s">
        <v>3838</v>
      </c>
      <c r="Q1028" s="179"/>
      <c r="R1028" s="163" t="s">
        <v>3922</v>
      </c>
      <c r="S1028" s="170"/>
      <c r="T1028" s="179" t="s">
        <v>129</v>
      </c>
      <c r="U1028" s="166" t="s">
        <v>1684</v>
      </c>
      <c r="V1028" s="167" t="s">
        <v>4545</v>
      </c>
      <c r="W1028" s="167" t="s">
        <v>4546</v>
      </c>
      <c r="X1028" s="165" t="s">
        <v>1861</v>
      </c>
      <c r="Y1028" s="165" t="s">
        <v>4547</v>
      </c>
      <c r="Z1028" s="165" t="s">
        <v>4548</v>
      </c>
      <c r="AA1028" s="165" t="s">
        <v>19</v>
      </c>
      <c r="AB1028" s="165" t="s">
        <v>14</v>
      </c>
      <c r="AC1028" s="165">
        <v>200</v>
      </c>
      <c r="AD1028" s="173"/>
      <c r="AE1028" s="173"/>
      <c r="AF1028" s="173"/>
      <c r="AG1028" s="173"/>
      <c r="AH1028" s="173"/>
      <c r="AI1028" s="173"/>
      <c r="AJ1028" s="173"/>
      <c r="AK1028" s="172"/>
      <c r="AL1028" s="172"/>
      <c r="AM1028" s="172"/>
      <c r="AN1028" s="172"/>
    </row>
    <row r="1029" spans="1:40" s="165" customFormat="1">
      <c r="A1029" s="165">
        <v>1028</v>
      </c>
      <c r="C1029" s="165" t="s">
        <v>1848</v>
      </c>
      <c r="D1029" s="165" t="s">
        <v>4366</v>
      </c>
      <c r="E1029" s="165" t="s">
        <v>4368</v>
      </c>
      <c r="F1029" s="165" t="s">
        <v>4369</v>
      </c>
      <c r="G1029" s="165" t="s">
        <v>2</v>
      </c>
      <c r="H1029" s="165" t="s">
        <v>796</v>
      </c>
      <c r="I1029" s="165">
        <v>2019</v>
      </c>
      <c r="J1029" s="165">
        <v>8</v>
      </c>
      <c r="K1029" s="165">
        <v>2</v>
      </c>
      <c r="L1029" s="165" t="s">
        <v>1</v>
      </c>
      <c r="M1029" s="165" t="s">
        <v>1</v>
      </c>
      <c r="N1029" s="179" t="s">
        <v>129</v>
      </c>
      <c r="O1029" s="170" t="s">
        <v>3830</v>
      </c>
      <c r="P1029" s="170" t="s">
        <v>3838</v>
      </c>
      <c r="Q1029" s="179"/>
      <c r="R1029" s="163" t="s">
        <v>3922</v>
      </c>
      <c r="S1029" s="170"/>
      <c r="T1029" s="179" t="s">
        <v>129</v>
      </c>
      <c r="U1029" s="166" t="s">
        <v>1684</v>
      </c>
      <c r="V1029" s="167" t="s">
        <v>4545</v>
      </c>
      <c r="W1029" s="167" t="s">
        <v>4546</v>
      </c>
      <c r="X1029" s="165" t="s">
        <v>1861</v>
      </c>
      <c r="Y1029" s="165" t="s">
        <v>4547</v>
      </c>
      <c r="Z1029" s="165" t="s">
        <v>4548</v>
      </c>
      <c r="AA1029" s="165" t="s">
        <v>19</v>
      </c>
      <c r="AB1029" s="165" t="s">
        <v>17</v>
      </c>
      <c r="AC1029" s="165">
        <v>200</v>
      </c>
      <c r="AD1029" s="173"/>
      <c r="AE1029" s="173"/>
      <c r="AF1029" s="173"/>
      <c r="AG1029" s="173"/>
      <c r="AH1029" s="173">
        <v>1</v>
      </c>
      <c r="AI1029" s="173" t="s">
        <v>1681</v>
      </c>
      <c r="AJ1029" s="173">
        <v>1</v>
      </c>
      <c r="AK1029" s="172"/>
      <c r="AL1029" s="172"/>
      <c r="AM1029" s="172"/>
      <c r="AN1029" s="172"/>
    </row>
    <row r="1030" spans="1:40" s="165" customFormat="1">
      <c r="A1030" s="165">
        <v>1029</v>
      </c>
      <c r="C1030" s="165" t="s">
        <v>1850</v>
      </c>
      <c r="D1030" s="165" t="s">
        <v>4367</v>
      </c>
      <c r="E1030" s="165" t="s">
        <v>4368</v>
      </c>
      <c r="F1030" s="165" t="s">
        <v>4370</v>
      </c>
      <c r="G1030" s="165" t="s">
        <v>2</v>
      </c>
      <c r="H1030" s="165" t="s">
        <v>796</v>
      </c>
      <c r="I1030" s="165">
        <v>2019</v>
      </c>
      <c r="J1030" s="165">
        <v>8</v>
      </c>
      <c r="K1030" s="165">
        <v>2</v>
      </c>
      <c r="L1030" s="165" t="s">
        <v>1</v>
      </c>
      <c r="M1030" s="165" t="s">
        <v>1</v>
      </c>
      <c r="N1030" s="179" t="s">
        <v>129</v>
      </c>
      <c r="O1030" s="170" t="s">
        <v>3830</v>
      </c>
      <c r="P1030" s="170" t="s">
        <v>3838</v>
      </c>
      <c r="Q1030" s="179"/>
      <c r="R1030" s="163" t="s">
        <v>3922</v>
      </c>
      <c r="S1030" s="170"/>
      <c r="T1030" s="179" t="s">
        <v>129</v>
      </c>
      <c r="U1030" s="166" t="s">
        <v>1684</v>
      </c>
      <c r="V1030" s="167" t="s">
        <v>4545</v>
      </c>
      <c r="W1030" s="167" t="s">
        <v>4546</v>
      </c>
      <c r="X1030" s="165" t="s">
        <v>1861</v>
      </c>
      <c r="Y1030" s="165" t="s">
        <v>4547</v>
      </c>
      <c r="Z1030" s="165" t="s">
        <v>4548</v>
      </c>
      <c r="AA1030" s="165" t="s">
        <v>19</v>
      </c>
      <c r="AB1030" s="165" t="s">
        <v>14</v>
      </c>
      <c r="AC1030" s="165">
        <v>200</v>
      </c>
      <c r="AD1030" s="173"/>
      <c r="AE1030" s="173"/>
      <c r="AF1030" s="173"/>
      <c r="AG1030" s="173"/>
      <c r="AH1030" s="173"/>
      <c r="AI1030" s="173"/>
      <c r="AJ1030" s="173"/>
      <c r="AK1030" s="172"/>
      <c r="AL1030" s="172"/>
      <c r="AM1030" s="172"/>
      <c r="AN1030" s="172"/>
    </row>
    <row r="1031" spans="1:40" s="165" customFormat="1">
      <c r="A1031" s="165">
        <v>1030</v>
      </c>
      <c r="C1031" s="165" t="s">
        <v>1849</v>
      </c>
      <c r="D1031" s="165" t="s">
        <v>4371</v>
      </c>
      <c r="E1031" s="165" t="s">
        <v>4373</v>
      </c>
      <c r="F1031" s="165" t="s">
        <v>4374</v>
      </c>
      <c r="G1031" s="165" t="s">
        <v>2</v>
      </c>
      <c r="H1031" s="165" t="s">
        <v>796</v>
      </c>
      <c r="I1031" s="165">
        <v>2019</v>
      </c>
      <c r="J1031" s="165">
        <v>8</v>
      </c>
      <c r="K1031" s="165">
        <v>2</v>
      </c>
      <c r="L1031" s="165" t="s">
        <v>1</v>
      </c>
      <c r="M1031" s="165" t="s">
        <v>1</v>
      </c>
      <c r="O1031" s="170" t="s">
        <v>3830</v>
      </c>
      <c r="R1031" s="167"/>
      <c r="U1031" s="165" t="s">
        <v>1684</v>
      </c>
      <c r="V1031" s="167"/>
      <c r="W1031" s="167"/>
      <c r="X1031" s="165" t="s">
        <v>1861</v>
      </c>
      <c r="Z1031" s="165" t="s">
        <v>4548</v>
      </c>
      <c r="AA1031" s="165" t="s">
        <v>19</v>
      </c>
      <c r="AB1031" s="165" t="s">
        <v>17</v>
      </c>
      <c r="AC1031" s="165">
        <v>200</v>
      </c>
      <c r="AD1031" s="173"/>
      <c r="AE1031" s="173"/>
      <c r="AF1031" s="173">
        <v>1</v>
      </c>
      <c r="AG1031" s="173"/>
      <c r="AH1031" s="173">
        <v>1</v>
      </c>
      <c r="AI1031" s="173" t="s">
        <v>1681</v>
      </c>
      <c r="AJ1031" s="173">
        <v>1</v>
      </c>
      <c r="AK1031" s="172"/>
      <c r="AL1031" s="172"/>
      <c r="AM1031" s="172"/>
      <c r="AN1031" s="172"/>
    </row>
    <row r="1032" spans="1:40" s="165" customFormat="1">
      <c r="A1032" s="165">
        <v>1031</v>
      </c>
      <c r="C1032" s="165" t="s">
        <v>1850</v>
      </c>
      <c r="D1032" s="165" t="s">
        <v>4372</v>
      </c>
      <c r="E1032" s="165" t="s">
        <v>4373</v>
      </c>
      <c r="F1032" s="165" t="s">
        <v>4375</v>
      </c>
      <c r="G1032" s="165" t="s">
        <v>2</v>
      </c>
      <c r="H1032" s="165" t="s">
        <v>796</v>
      </c>
      <c r="I1032" s="165">
        <v>2019</v>
      </c>
      <c r="J1032" s="165">
        <v>8</v>
      </c>
      <c r="K1032" s="165">
        <v>2</v>
      </c>
      <c r="L1032" s="165" t="s">
        <v>1</v>
      </c>
      <c r="M1032" s="165" t="s">
        <v>1</v>
      </c>
      <c r="O1032" s="170" t="s">
        <v>3830</v>
      </c>
      <c r="R1032" s="167"/>
      <c r="U1032" s="165" t="s">
        <v>1684</v>
      </c>
      <c r="V1032" s="167"/>
      <c r="W1032" s="167"/>
      <c r="X1032" s="165" t="s">
        <v>1861</v>
      </c>
      <c r="Z1032" s="165" t="s">
        <v>4548</v>
      </c>
      <c r="AA1032" s="165" t="s">
        <v>19</v>
      </c>
      <c r="AB1032" s="165" t="s">
        <v>14</v>
      </c>
      <c r="AC1032" s="165">
        <v>200</v>
      </c>
      <c r="AD1032" s="173"/>
      <c r="AE1032" s="173"/>
      <c r="AF1032" s="173"/>
      <c r="AG1032" s="173"/>
      <c r="AH1032" s="173"/>
      <c r="AI1032" s="173"/>
      <c r="AJ1032" s="173"/>
      <c r="AK1032" s="172"/>
      <c r="AL1032" s="172"/>
      <c r="AM1032" s="172"/>
      <c r="AN1032" s="172"/>
    </row>
    <row r="1033" spans="1:40" s="165" customFormat="1">
      <c r="A1033" s="165">
        <v>1032</v>
      </c>
      <c r="C1033" s="165" t="s">
        <v>1849</v>
      </c>
      <c r="D1033" s="165" t="s">
        <v>4376</v>
      </c>
      <c r="E1033" s="165" t="s">
        <v>4379</v>
      </c>
      <c r="F1033" s="165" t="s">
        <v>4380</v>
      </c>
      <c r="G1033" s="165" t="s">
        <v>2</v>
      </c>
      <c r="H1033" s="165" t="s">
        <v>796</v>
      </c>
      <c r="I1033" s="165">
        <v>2019</v>
      </c>
      <c r="J1033" s="165">
        <v>8</v>
      </c>
      <c r="K1033" s="165">
        <v>2</v>
      </c>
      <c r="L1033" s="165" t="s">
        <v>1</v>
      </c>
      <c r="M1033" s="165" t="s">
        <v>1</v>
      </c>
      <c r="O1033" s="170" t="s">
        <v>3830</v>
      </c>
      <c r="R1033" s="167"/>
      <c r="U1033" s="165" t="s">
        <v>1684</v>
      </c>
      <c r="V1033" s="167"/>
      <c r="W1033" s="167"/>
      <c r="X1033" s="165" t="s">
        <v>1861</v>
      </c>
      <c r="Z1033" s="165" t="s">
        <v>4548</v>
      </c>
      <c r="AA1033" s="165" t="s">
        <v>19</v>
      </c>
      <c r="AB1033" s="165" t="s">
        <v>17</v>
      </c>
      <c r="AC1033" s="165">
        <v>200</v>
      </c>
      <c r="AD1033" s="173"/>
      <c r="AE1033" s="173"/>
      <c r="AF1033" s="173">
        <v>1</v>
      </c>
      <c r="AG1033" s="173"/>
      <c r="AH1033" s="173">
        <v>1</v>
      </c>
      <c r="AI1033" s="173" t="s">
        <v>1681</v>
      </c>
      <c r="AJ1033" s="173">
        <v>1</v>
      </c>
      <c r="AK1033" s="172"/>
      <c r="AL1033" s="172"/>
      <c r="AM1033" s="172"/>
      <c r="AN1033" s="172"/>
    </row>
    <row r="1034" spans="1:40" s="165" customFormat="1">
      <c r="A1034" s="165">
        <v>1033</v>
      </c>
      <c r="C1034" s="165" t="s">
        <v>1850</v>
      </c>
      <c r="D1034" s="165" t="s">
        <v>4377</v>
      </c>
      <c r="E1034" s="165" t="s">
        <v>4379</v>
      </c>
      <c r="F1034" s="165" t="s">
        <v>4381</v>
      </c>
      <c r="G1034" s="165" t="s">
        <v>2</v>
      </c>
      <c r="H1034" s="165" t="s">
        <v>796</v>
      </c>
      <c r="I1034" s="165">
        <v>2019</v>
      </c>
      <c r="J1034" s="165">
        <v>8</v>
      </c>
      <c r="K1034" s="165">
        <v>2</v>
      </c>
      <c r="L1034" s="165" t="s">
        <v>1</v>
      </c>
      <c r="M1034" s="165" t="s">
        <v>1</v>
      </c>
      <c r="O1034" s="170" t="s">
        <v>3830</v>
      </c>
      <c r="R1034" s="167"/>
      <c r="U1034" s="165" t="s">
        <v>1684</v>
      </c>
      <c r="V1034" s="167"/>
      <c r="W1034" s="167"/>
      <c r="X1034" s="165" t="s">
        <v>1861</v>
      </c>
      <c r="Z1034" s="165" t="s">
        <v>4548</v>
      </c>
      <c r="AA1034" s="165" t="s">
        <v>19</v>
      </c>
      <c r="AB1034" s="165" t="s">
        <v>14</v>
      </c>
      <c r="AC1034" s="165">
        <v>200</v>
      </c>
      <c r="AD1034" s="173"/>
      <c r="AE1034" s="173"/>
      <c r="AF1034" s="173"/>
      <c r="AG1034" s="173"/>
      <c r="AH1034" s="173"/>
      <c r="AI1034" s="173"/>
      <c r="AJ1034" s="173"/>
      <c r="AK1034" s="172"/>
      <c r="AL1034" s="172"/>
      <c r="AM1034" s="172"/>
      <c r="AN1034" s="172"/>
    </row>
    <row r="1035" spans="1:40" s="165" customFormat="1">
      <c r="A1035" s="165">
        <v>1034</v>
      </c>
      <c r="C1035" s="165" t="s">
        <v>1850</v>
      </c>
      <c r="D1035" s="165" t="s">
        <v>4378</v>
      </c>
      <c r="E1035" s="165" t="s">
        <v>4379</v>
      </c>
      <c r="F1035" s="165" t="s">
        <v>4382</v>
      </c>
      <c r="G1035" s="165" t="s">
        <v>2</v>
      </c>
      <c r="H1035" s="165" t="s">
        <v>796</v>
      </c>
      <c r="I1035" s="165">
        <v>2019</v>
      </c>
      <c r="J1035" s="165">
        <v>8</v>
      </c>
      <c r="K1035" s="165">
        <v>2</v>
      </c>
      <c r="L1035" s="165" t="s">
        <v>1</v>
      </c>
      <c r="M1035" s="165" t="s">
        <v>1</v>
      </c>
      <c r="O1035" s="170" t="s">
        <v>3830</v>
      </c>
      <c r="R1035" s="167"/>
      <c r="U1035" s="165" t="s">
        <v>1684</v>
      </c>
      <c r="V1035" s="167"/>
      <c r="W1035" s="167"/>
      <c r="X1035" s="165" t="s">
        <v>1861</v>
      </c>
      <c r="Z1035" s="165" t="s">
        <v>4548</v>
      </c>
      <c r="AA1035" s="165" t="s">
        <v>19</v>
      </c>
      <c r="AB1035" s="165" t="s">
        <v>14</v>
      </c>
      <c r="AC1035" s="165">
        <v>200</v>
      </c>
      <c r="AD1035" s="173"/>
      <c r="AE1035" s="173"/>
      <c r="AF1035" s="173"/>
      <c r="AG1035" s="173"/>
      <c r="AH1035" s="173"/>
      <c r="AI1035" s="173"/>
      <c r="AJ1035" s="173"/>
      <c r="AK1035" s="172"/>
      <c r="AL1035" s="172"/>
      <c r="AM1035" s="172"/>
      <c r="AN1035" s="172"/>
    </row>
    <row r="1036" spans="1:40" s="165" customFormat="1">
      <c r="A1036" s="165">
        <v>1035</v>
      </c>
      <c r="C1036" s="165" t="s">
        <v>1850</v>
      </c>
      <c r="D1036" s="165" t="s">
        <v>4383</v>
      </c>
      <c r="E1036" s="165" t="s">
        <v>4384</v>
      </c>
      <c r="F1036" s="165" t="s">
        <v>4385</v>
      </c>
      <c r="G1036" s="165" t="s">
        <v>2</v>
      </c>
      <c r="H1036" s="165" t="s">
        <v>796</v>
      </c>
      <c r="I1036" s="165">
        <v>2019</v>
      </c>
      <c r="J1036" s="165">
        <v>8</v>
      </c>
      <c r="K1036" s="165">
        <v>2</v>
      </c>
      <c r="L1036" s="165" t="s">
        <v>1</v>
      </c>
      <c r="M1036" s="165" t="s">
        <v>1</v>
      </c>
      <c r="O1036" s="170" t="s">
        <v>3830</v>
      </c>
      <c r="R1036" s="167"/>
      <c r="U1036" s="165" t="s">
        <v>1684</v>
      </c>
      <c r="V1036" s="167"/>
      <c r="W1036" s="167"/>
      <c r="X1036" s="165" t="s">
        <v>1861</v>
      </c>
      <c r="Z1036" s="165" t="s">
        <v>4548</v>
      </c>
      <c r="AA1036" s="165" t="s">
        <v>19</v>
      </c>
      <c r="AB1036" s="165" t="s">
        <v>14</v>
      </c>
      <c r="AC1036" s="165">
        <v>200</v>
      </c>
      <c r="AD1036" s="173"/>
      <c r="AE1036" s="173"/>
      <c r="AF1036" s="173"/>
      <c r="AG1036" s="173"/>
      <c r="AH1036" s="173"/>
      <c r="AI1036" s="173"/>
      <c r="AJ1036" s="173"/>
      <c r="AK1036" s="172"/>
      <c r="AL1036" s="172"/>
      <c r="AM1036" s="172"/>
      <c r="AN1036" s="172"/>
    </row>
    <row r="1037" spans="1:40" s="165" customFormat="1">
      <c r="A1037" s="165">
        <v>1036</v>
      </c>
      <c r="C1037" s="165" t="s">
        <v>1849</v>
      </c>
      <c r="D1037" s="165" t="s">
        <v>4386</v>
      </c>
      <c r="E1037" s="165" t="s">
        <v>4388</v>
      </c>
      <c r="F1037" s="165" t="s">
        <v>4389</v>
      </c>
      <c r="G1037" s="165" t="s">
        <v>2</v>
      </c>
      <c r="H1037" s="165" t="s">
        <v>796</v>
      </c>
      <c r="I1037" s="165">
        <v>2019</v>
      </c>
      <c r="J1037" s="165">
        <v>8</v>
      </c>
      <c r="K1037" s="165">
        <v>2</v>
      </c>
      <c r="L1037" s="165" t="s">
        <v>1</v>
      </c>
      <c r="M1037" s="165" t="s">
        <v>1</v>
      </c>
      <c r="O1037" s="170" t="s">
        <v>3830</v>
      </c>
      <c r="R1037" s="167"/>
      <c r="U1037" s="165" t="s">
        <v>1684</v>
      </c>
      <c r="V1037" s="167"/>
      <c r="W1037" s="167"/>
      <c r="X1037" s="165" t="s">
        <v>1861</v>
      </c>
      <c r="Z1037" s="165" t="s">
        <v>4548</v>
      </c>
      <c r="AA1037" s="165" t="s">
        <v>19</v>
      </c>
      <c r="AB1037" s="165" t="s">
        <v>17</v>
      </c>
      <c r="AC1037" s="165">
        <v>200</v>
      </c>
      <c r="AD1037" s="173"/>
      <c r="AE1037" s="173"/>
      <c r="AF1037" s="173">
        <v>1</v>
      </c>
      <c r="AG1037" s="173"/>
      <c r="AH1037" s="173">
        <v>1</v>
      </c>
      <c r="AI1037" s="173" t="s">
        <v>1681</v>
      </c>
      <c r="AJ1037" s="173">
        <v>1</v>
      </c>
      <c r="AK1037" s="172"/>
      <c r="AL1037" s="172"/>
      <c r="AM1037" s="172"/>
      <c r="AN1037" s="172"/>
    </row>
    <row r="1038" spans="1:40" s="165" customFormat="1">
      <c r="A1038" s="165">
        <v>1037</v>
      </c>
      <c r="C1038" s="165" t="s">
        <v>1850</v>
      </c>
      <c r="D1038" s="165" t="s">
        <v>4387</v>
      </c>
      <c r="E1038" s="165" t="s">
        <v>4388</v>
      </c>
      <c r="F1038" s="165" t="s">
        <v>4390</v>
      </c>
      <c r="G1038" s="165" t="s">
        <v>2</v>
      </c>
      <c r="H1038" s="165" t="s">
        <v>796</v>
      </c>
      <c r="I1038" s="165">
        <v>2019</v>
      </c>
      <c r="J1038" s="165">
        <v>8</v>
      </c>
      <c r="K1038" s="165">
        <v>2</v>
      </c>
      <c r="L1038" s="165" t="s">
        <v>1</v>
      </c>
      <c r="M1038" s="165" t="s">
        <v>1</v>
      </c>
      <c r="O1038" s="170" t="s">
        <v>3830</v>
      </c>
      <c r="R1038" s="167"/>
      <c r="U1038" s="165" t="s">
        <v>1684</v>
      </c>
      <c r="V1038" s="167"/>
      <c r="W1038" s="167"/>
      <c r="X1038" s="165" t="s">
        <v>1861</v>
      </c>
      <c r="Z1038" s="165" t="s">
        <v>4548</v>
      </c>
      <c r="AA1038" s="165" t="s">
        <v>19</v>
      </c>
      <c r="AB1038" s="165" t="s">
        <v>14</v>
      </c>
      <c r="AC1038" s="165">
        <v>200</v>
      </c>
      <c r="AD1038" s="173"/>
      <c r="AE1038" s="173"/>
      <c r="AF1038" s="173"/>
      <c r="AG1038" s="173"/>
      <c r="AH1038" s="173"/>
      <c r="AI1038" s="173"/>
      <c r="AJ1038" s="173"/>
      <c r="AK1038" s="172"/>
      <c r="AL1038" s="172"/>
      <c r="AM1038" s="172"/>
      <c r="AN1038" s="172"/>
    </row>
    <row r="1039" spans="1:40" s="165" customFormat="1">
      <c r="A1039" s="165">
        <v>1038</v>
      </c>
      <c r="C1039" s="165" t="s">
        <v>1849</v>
      </c>
      <c r="D1039" s="165" t="s">
        <v>4391</v>
      </c>
      <c r="E1039" s="165" t="s">
        <v>4393</v>
      </c>
      <c r="F1039" s="165" t="s">
        <v>4394</v>
      </c>
      <c r="G1039" s="165" t="s">
        <v>2</v>
      </c>
      <c r="H1039" s="165" t="s">
        <v>796</v>
      </c>
      <c r="I1039" s="165">
        <v>2019</v>
      </c>
      <c r="J1039" s="165">
        <v>8</v>
      </c>
      <c r="K1039" s="165">
        <v>2</v>
      </c>
      <c r="L1039" s="165" t="s">
        <v>1</v>
      </c>
      <c r="M1039" s="165" t="s">
        <v>1</v>
      </c>
      <c r="O1039" s="170" t="s">
        <v>3830</v>
      </c>
      <c r="R1039" s="167"/>
      <c r="U1039" s="165" t="s">
        <v>1684</v>
      </c>
      <c r="V1039" s="167"/>
      <c r="W1039" s="167"/>
      <c r="X1039" s="165" t="s">
        <v>1861</v>
      </c>
      <c r="Z1039" s="165" t="s">
        <v>4548</v>
      </c>
      <c r="AA1039" s="165" t="s">
        <v>19</v>
      </c>
      <c r="AB1039" s="165" t="s">
        <v>17</v>
      </c>
      <c r="AC1039" s="165">
        <v>200</v>
      </c>
      <c r="AD1039" s="173"/>
      <c r="AE1039" s="173"/>
      <c r="AF1039" s="173">
        <v>1</v>
      </c>
      <c r="AG1039" s="173"/>
      <c r="AH1039" s="173">
        <v>1</v>
      </c>
      <c r="AI1039" s="173" t="s">
        <v>1681</v>
      </c>
      <c r="AJ1039" s="173">
        <v>1</v>
      </c>
      <c r="AK1039" s="172"/>
      <c r="AL1039" s="172"/>
      <c r="AM1039" s="172"/>
      <c r="AN1039" s="172"/>
    </row>
    <row r="1040" spans="1:40" s="165" customFormat="1">
      <c r="A1040" s="165">
        <v>1039</v>
      </c>
      <c r="C1040" s="165" t="s">
        <v>1850</v>
      </c>
      <c r="D1040" s="165" t="s">
        <v>4392</v>
      </c>
      <c r="E1040" s="165" t="s">
        <v>4393</v>
      </c>
      <c r="F1040" s="165" t="s">
        <v>4395</v>
      </c>
      <c r="G1040" s="165" t="s">
        <v>2</v>
      </c>
      <c r="H1040" s="165" t="s">
        <v>796</v>
      </c>
      <c r="I1040" s="165">
        <v>2019</v>
      </c>
      <c r="J1040" s="165">
        <v>8</v>
      </c>
      <c r="K1040" s="165">
        <v>2</v>
      </c>
      <c r="L1040" s="165" t="s">
        <v>1</v>
      </c>
      <c r="M1040" s="165" t="s">
        <v>1</v>
      </c>
      <c r="O1040" s="170" t="s">
        <v>3830</v>
      </c>
      <c r="R1040" s="167"/>
      <c r="U1040" s="165" t="s">
        <v>1684</v>
      </c>
      <c r="V1040" s="167"/>
      <c r="W1040" s="167"/>
      <c r="X1040" s="165" t="s">
        <v>1861</v>
      </c>
      <c r="Z1040" s="165" t="s">
        <v>4548</v>
      </c>
      <c r="AA1040" s="165" t="s">
        <v>19</v>
      </c>
      <c r="AB1040" s="165" t="s">
        <v>14</v>
      </c>
      <c r="AC1040" s="165">
        <v>200</v>
      </c>
      <c r="AD1040" s="173"/>
      <c r="AE1040" s="173"/>
      <c r="AF1040" s="173"/>
      <c r="AG1040" s="173"/>
      <c r="AH1040" s="173"/>
      <c r="AI1040" s="173"/>
      <c r="AJ1040" s="173"/>
      <c r="AK1040" s="172"/>
      <c r="AL1040" s="172"/>
      <c r="AM1040" s="172"/>
      <c r="AN1040" s="172"/>
    </row>
    <row r="1041" spans="1:40" s="165" customFormat="1">
      <c r="A1041" s="165">
        <v>1040</v>
      </c>
      <c r="C1041" s="165" t="s">
        <v>1849</v>
      </c>
      <c r="D1041" s="165" t="s">
        <v>4396</v>
      </c>
      <c r="E1041" s="165" t="s">
        <v>4399</v>
      </c>
      <c r="F1041" s="165" t="s">
        <v>4400</v>
      </c>
      <c r="G1041" s="165" t="s">
        <v>2</v>
      </c>
      <c r="H1041" s="165" t="s">
        <v>796</v>
      </c>
      <c r="I1041" s="165">
        <v>2019</v>
      </c>
      <c r="J1041" s="165">
        <v>8</v>
      </c>
      <c r="K1041" s="165">
        <v>2</v>
      </c>
      <c r="L1041" s="165" t="s">
        <v>1</v>
      </c>
      <c r="M1041" s="165" t="s">
        <v>1</v>
      </c>
      <c r="O1041" s="170" t="s">
        <v>3830</v>
      </c>
      <c r="R1041" s="167"/>
      <c r="U1041" s="165" t="s">
        <v>1684</v>
      </c>
      <c r="V1041" s="167"/>
      <c r="W1041" s="167"/>
      <c r="X1041" s="165" t="s">
        <v>1861</v>
      </c>
      <c r="Z1041" s="165" t="s">
        <v>4548</v>
      </c>
      <c r="AA1041" s="165" t="s">
        <v>19</v>
      </c>
      <c r="AB1041" s="165" t="s">
        <v>17</v>
      </c>
      <c r="AC1041" s="165">
        <v>200</v>
      </c>
      <c r="AD1041" s="173"/>
      <c r="AE1041" s="173"/>
      <c r="AF1041" s="173">
        <v>1</v>
      </c>
      <c r="AG1041" s="173"/>
      <c r="AH1041" s="173">
        <v>1</v>
      </c>
      <c r="AI1041" s="173" t="s">
        <v>1681</v>
      </c>
      <c r="AJ1041" s="173">
        <v>1</v>
      </c>
      <c r="AK1041" s="172"/>
      <c r="AL1041" s="172"/>
      <c r="AM1041" s="172"/>
      <c r="AN1041" s="172"/>
    </row>
    <row r="1042" spans="1:40" s="165" customFormat="1">
      <c r="A1042" s="165">
        <v>1041</v>
      </c>
      <c r="C1042" s="165" t="s">
        <v>1850</v>
      </c>
      <c r="D1042" s="165" t="s">
        <v>4397</v>
      </c>
      <c r="E1042" s="165" t="s">
        <v>4399</v>
      </c>
      <c r="F1042" s="165" t="s">
        <v>4401</v>
      </c>
      <c r="G1042" s="165" t="s">
        <v>2</v>
      </c>
      <c r="H1042" s="165" t="s">
        <v>796</v>
      </c>
      <c r="I1042" s="165">
        <v>2019</v>
      </c>
      <c r="J1042" s="165">
        <v>8</v>
      </c>
      <c r="K1042" s="165">
        <v>2</v>
      </c>
      <c r="L1042" s="165" t="s">
        <v>1</v>
      </c>
      <c r="M1042" s="165" t="s">
        <v>1</v>
      </c>
      <c r="O1042" s="170" t="s">
        <v>3830</v>
      </c>
      <c r="R1042" s="167"/>
      <c r="U1042" s="165" t="s">
        <v>1684</v>
      </c>
      <c r="V1042" s="167"/>
      <c r="W1042" s="167"/>
      <c r="X1042" s="165" t="s">
        <v>1861</v>
      </c>
      <c r="Z1042" s="165" t="s">
        <v>4548</v>
      </c>
      <c r="AA1042" s="165" t="s">
        <v>19</v>
      </c>
      <c r="AB1042" s="165" t="s">
        <v>14</v>
      </c>
      <c r="AC1042" s="165">
        <v>200</v>
      </c>
      <c r="AD1042" s="173"/>
      <c r="AE1042" s="173"/>
      <c r="AF1042" s="173"/>
      <c r="AG1042" s="173"/>
      <c r="AH1042" s="173"/>
      <c r="AI1042" s="173"/>
      <c r="AJ1042" s="173"/>
      <c r="AK1042" s="172"/>
      <c r="AL1042" s="172"/>
      <c r="AM1042" s="172"/>
      <c r="AN1042" s="172"/>
    </row>
    <row r="1043" spans="1:40" s="165" customFormat="1">
      <c r="A1043" s="165">
        <v>1042</v>
      </c>
      <c r="C1043" s="165" t="s">
        <v>1850</v>
      </c>
      <c r="D1043" s="165" t="s">
        <v>4398</v>
      </c>
      <c r="E1043" s="165" t="s">
        <v>4399</v>
      </c>
      <c r="F1043" s="165" t="s">
        <v>4402</v>
      </c>
      <c r="G1043" s="165" t="s">
        <v>2</v>
      </c>
      <c r="H1043" s="165" t="s">
        <v>796</v>
      </c>
      <c r="I1043" s="165">
        <v>2019</v>
      </c>
      <c r="J1043" s="165">
        <v>8</v>
      </c>
      <c r="K1043" s="165">
        <v>2</v>
      </c>
      <c r="L1043" s="165" t="s">
        <v>1</v>
      </c>
      <c r="M1043" s="165" t="s">
        <v>1</v>
      </c>
      <c r="O1043" s="170" t="s">
        <v>3830</v>
      </c>
      <c r="R1043" s="167"/>
      <c r="U1043" s="165" t="s">
        <v>1684</v>
      </c>
      <c r="V1043" s="167"/>
      <c r="W1043" s="167"/>
      <c r="X1043" s="165" t="s">
        <v>1861</v>
      </c>
      <c r="Z1043" s="165" t="s">
        <v>4548</v>
      </c>
      <c r="AA1043" s="165" t="s">
        <v>19</v>
      </c>
      <c r="AB1043" s="165" t="s">
        <v>14</v>
      </c>
      <c r="AC1043" s="165">
        <v>200</v>
      </c>
      <c r="AD1043" s="173"/>
      <c r="AE1043" s="173"/>
      <c r="AF1043" s="173"/>
      <c r="AG1043" s="173"/>
      <c r="AH1043" s="173"/>
      <c r="AI1043" s="173"/>
      <c r="AJ1043" s="173"/>
      <c r="AK1043" s="172"/>
      <c r="AL1043" s="172"/>
      <c r="AM1043" s="172"/>
      <c r="AN1043" s="172"/>
    </row>
    <row r="1044" spans="1:40" s="165" customFormat="1">
      <c r="A1044" s="165">
        <v>1043</v>
      </c>
      <c r="C1044" s="165" t="s">
        <v>1849</v>
      </c>
      <c r="D1044" s="165" t="s">
        <v>4403</v>
      </c>
      <c r="E1044" s="165" t="s">
        <v>4406</v>
      </c>
      <c r="F1044" s="165" t="s">
        <v>4407</v>
      </c>
      <c r="G1044" s="165" t="s">
        <v>2</v>
      </c>
      <c r="H1044" s="165" t="s">
        <v>796</v>
      </c>
      <c r="I1044" s="165">
        <v>2019</v>
      </c>
      <c r="J1044" s="165">
        <v>8</v>
      </c>
      <c r="K1044" s="165">
        <v>2</v>
      </c>
      <c r="L1044" s="165" t="s">
        <v>1</v>
      </c>
      <c r="M1044" s="165" t="s">
        <v>1</v>
      </c>
      <c r="O1044" s="170" t="s">
        <v>3830</v>
      </c>
      <c r="R1044" s="167"/>
      <c r="U1044" s="165" t="s">
        <v>1684</v>
      </c>
      <c r="V1044" s="167"/>
      <c r="W1044" s="167"/>
      <c r="X1044" s="165" t="s">
        <v>1861</v>
      </c>
      <c r="Z1044" s="165" t="s">
        <v>4548</v>
      </c>
      <c r="AA1044" s="165" t="s">
        <v>19</v>
      </c>
      <c r="AB1044" s="165" t="s">
        <v>17</v>
      </c>
      <c r="AC1044" s="165">
        <v>200</v>
      </c>
      <c r="AD1044" s="173"/>
      <c r="AE1044" s="173"/>
      <c r="AF1044" s="173">
        <v>1</v>
      </c>
      <c r="AG1044" s="173"/>
      <c r="AH1044" s="173">
        <v>1</v>
      </c>
      <c r="AI1044" s="173" t="s">
        <v>1681</v>
      </c>
      <c r="AJ1044" s="173">
        <v>1</v>
      </c>
      <c r="AK1044" s="172"/>
      <c r="AL1044" s="172"/>
      <c r="AM1044" s="172"/>
      <c r="AN1044" s="172"/>
    </row>
    <row r="1045" spans="1:40" s="165" customFormat="1">
      <c r="A1045" s="165">
        <v>1044</v>
      </c>
      <c r="C1045" s="165" t="s">
        <v>1850</v>
      </c>
      <c r="D1045" s="165" t="s">
        <v>4404</v>
      </c>
      <c r="E1045" s="165" t="s">
        <v>4406</v>
      </c>
      <c r="F1045" s="165" t="s">
        <v>4408</v>
      </c>
      <c r="G1045" s="165" t="s">
        <v>2</v>
      </c>
      <c r="H1045" s="165" t="s">
        <v>796</v>
      </c>
      <c r="I1045" s="165">
        <v>2019</v>
      </c>
      <c r="J1045" s="165">
        <v>8</v>
      </c>
      <c r="K1045" s="165">
        <v>2</v>
      </c>
      <c r="L1045" s="165" t="s">
        <v>1</v>
      </c>
      <c r="M1045" s="165" t="s">
        <v>1</v>
      </c>
      <c r="O1045" s="170" t="s">
        <v>3830</v>
      </c>
      <c r="R1045" s="167"/>
      <c r="U1045" s="165" t="s">
        <v>1684</v>
      </c>
      <c r="V1045" s="167"/>
      <c r="W1045" s="167"/>
      <c r="X1045" s="165" t="s">
        <v>1861</v>
      </c>
      <c r="Z1045" s="165" t="s">
        <v>4548</v>
      </c>
      <c r="AA1045" s="165" t="s">
        <v>19</v>
      </c>
      <c r="AB1045" s="165" t="s">
        <v>14</v>
      </c>
      <c r="AC1045" s="165">
        <v>200</v>
      </c>
      <c r="AD1045" s="173"/>
      <c r="AE1045" s="173"/>
      <c r="AF1045" s="173"/>
      <c r="AG1045" s="173"/>
      <c r="AH1045" s="173"/>
      <c r="AI1045" s="173"/>
      <c r="AJ1045" s="173"/>
      <c r="AK1045" s="172"/>
      <c r="AL1045" s="172"/>
      <c r="AM1045" s="172"/>
      <c r="AN1045" s="172"/>
    </row>
    <row r="1046" spans="1:40" s="165" customFormat="1">
      <c r="A1046" s="165">
        <v>1045</v>
      </c>
      <c r="C1046" s="165" t="s">
        <v>1850</v>
      </c>
      <c r="D1046" s="165" t="s">
        <v>4405</v>
      </c>
      <c r="E1046" s="165" t="s">
        <v>4406</v>
      </c>
      <c r="F1046" s="165" t="s">
        <v>4409</v>
      </c>
      <c r="G1046" s="165" t="s">
        <v>2</v>
      </c>
      <c r="H1046" s="165" t="s">
        <v>796</v>
      </c>
      <c r="I1046" s="165">
        <v>2019</v>
      </c>
      <c r="J1046" s="165">
        <v>8</v>
      </c>
      <c r="K1046" s="165">
        <v>2</v>
      </c>
      <c r="L1046" s="165" t="s">
        <v>1</v>
      </c>
      <c r="M1046" s="165" t="s">
        <v>1</v>
      </c>
      <c r="O1046" s="170" t="s">
        <v>3830</v>
      </c>
      <c r="R1046" s="167"/>
      <c r="U1046" s="165" t="s">
        <v>1684</v>
      </c>
      <c r="V1046" s="167"/>
      <c r="W1046" s="167"/>
      <c r="X1046" s="165" t="s">
        <v>1861</v>
      </c>
      <c r="Z1046" s="165" t="s">
        <v>4548</v>
      </c>
      <c r="AA1046" s="165" t="s">
        <v>19</v>
      </c>
      <c r="AB1046" s="165" t="s">
        <v>14</v>
      </c>
      <c r="AC1046" s="165">
        <v>200</v>
      </c>
      <c r="AD1046" s="173"/>
      <c r="AE1046" s="173"/>
      <c r="AF1046" s="173"/>
      <c r="AG1046" s="173"/>
      <c r="AH1046" s="173"/>
      <c r="AI1046" s="173"/>
      <c r="AJ1046" s="173"/>
      <c r="AK1046" s="172"/>
      <c r="AL1046" s="172"/>
      <c r="AM1046" s="172"/>
      <c r="AN1046" s="172"/>
    </row>
    <row r="1047" spans="1:40" s="165" customFormat="1">
      <c r="A1047" s="165">
        <v>1046</v>
      </c>
      <c r="C1047" s="165" t="s">
        <v>1849</v>
      </c>
      <c r="D1047" s="165" t="s">
        <v>4410</v>
      </c>
      <c r="E1047" s="165" t="s">
        <v>4413</v>
      </c>
      <c r="F1047" s="165" t="s">
        <v>4414</v>
      </c>
      <c r="G1047" s="165" t="s">
        <v>2</v>
      </c>
      <c r="H1047" s="165" t="s">
        <v>796</v>
      </c>
      <c r="I1047" s="165">
        <v>2019</v>
      </c>
      <c r="J1047" s="165">
        <v>8</v>
      </c>
      <c r="K1047" s="165">
        <v>2</v>
      </c>
      <c r="L1047" s="165" t="s">
        <v>1</v>
      </c>
      <c r="M1047" s="165" t="s">
        <v>1</v>
      </c>
      <c r="O1047" s="170" t="s">
        <v>3830</v>
      </c>
      <c r="R1047" s="167"/>
      <c r="U1047" s="165" t="s">
        <v>1684</v>
      </c>
      <c r="V1047" s="167"/>
      <c r="W1047" s="167"/>
      <c r="X1047" s="165" t="s">
        <v>1861</v>
      </c>
      <c r="Z1047" s="165" t="s">
        <v>4548</v>
      </c>
      <c r="AA1047" s="165" t="s">
        <v>19</v>
      </c>
      <c r="AB1047" s="165" t="s">
        <v>17</v>
      </c>
      <c r="AC1047" s="165">
        <v>200</v>
      </c>
      <c r="AD1047" s="173"/>
      <c r="AE1047" s="173"/>
      <c r="AF1047" s="173">
        <v>1</v>
      </c>
      <c r="AG1047" s="173"/>
      <c r="AH1047" s="173">
        <v>1</v>
      </c>
      <c r="AI1047" s="173" t="s">
        <v>1681</v>
      </c>
      <c r="AJ1047" s="173">
        <v>1</v>
      </c>
      <c r="AK1047" s="172"/>
      <c r="AL1047" s="172"/>
      <c r="AM1047" s="172"/>
      <c r="AN1047" s="172"/>
    </row>
    <row r="1048" spans="1:40" s="165" customFormat="1">
      <c r="A1048" s="165">
        <v>1047</v>
      </c>
      <c r="C1048" s="165" t="s">
        <v>1850</v>
      </c>
      <c r="D1048" s="165" t="s">
        <v>4411</v>
      </c>
      <c r="E1048" s="165" t="s">
        <v>4413</v>
      </c>
      <c r="F1048" s="165" t="s">
        <v>4415</v>
      </c>
      <c r="G1048" s="165" t="s">
        <v>2</v>
      </c>
      <c r="H1048" s="165" t="s">
        <v>796</v>
      </c>
      <c r="I1048" s="165">
        <v>2019</v>
      </c>
      <c r="J1048" s="165">
        <v>8</v>
      </c>
      <c r="K1048" s="165">
        <v>2</v>
      </c>
      <c r="L1048" s="165" t="s">
        <v>1</v>
      </c>
      <c r="M1048" s="165" t="s">
        <v>1</v>
      </c>
      <c r="O1048" s="170" t="s">
        <v>3830</v>
      </c>
      <c r="R1048" s="167"/>
      <c r="U1048" s="165" t="s">
        <v>1684</v>
      </c>
      <c r="V1048" s="167"/>
      <c r="W1048" s="167"/>
      <c r="X1048" s="165" t="s">
        <v>1861</v>
      </c>
      <c r="Z1048" s="165" t="s">
        <v>4548</v>
      </c>
      <c r="AA1048" s="165" t="s">
        <v>19</v>
      </c>
      <c r="AB1048" s="165" t="s">
        <v>14</v>
      </c>
      <c r="AC1048" s="165">
        <v>200</v>
      </c>
      <c r="AD1048" s="173"/>
      <c r="AE1048" s="173"/>
      <c r="AF1048" s="173"/>
      <c r="AG1048" s="173"/>
      <c r="AH1048" s="173"/>
      <c r="AI1048" s="173"/>
      <c r="AJ1048" s="173"/>
      <c r="AK1048" s="172"/>
      <c r="AL1048" s="172"/>
      <c r="AM1048" s="172"/>
      <c r="AN1048" s="172"/>
    </row>
    <row r="1049" spans="1:40" s="165" customFormat="1">
      <c r="A1049" s="165">
        <v>1048</v>
      </c>
      <c r="C1049" s="165" t="s">
        <v>1850</v>
      </c>
      <c r="D1049" s="165" t="s">
        <v>4412</v>
      </c>
      <c r="E1049" s="165" t="s">
        <v>4413</v>
      </c>
      <c r="F1049" s="165" t="s">
        <v>4416</v>
      </c>
      <c r="G1049" s="165" t="s">
        <v>2</v>
      </c>
      <c r="H1049" s="165" t="s">
        <v>796</v>
      </c>
      <c r="I1049" s="165">
        <v>2019</v>
      </c>
      <c r="J1049" s="165">
        <v>8</v>
      </c>
      <c r="K1049" s="165">
        <v>2</v>
      </c>
      <c r="L1049" s="165" t="s">
        <v>1</v>
      </c>
      <c r="M1049" s="165" t="s">
        <v>1</v>
      </c>
      <c r="O1049" s="170" t="s">
        <v>3830</v>
      </c>
      <c r="R1049" s="167"/>
      <c r="U1049" s="165" t="s">
        <v>1684</v>
      </c>
      <c r="V1049" s="167"/>
      <c r="W1049" s="167"/>
      <c r="X1049" s="165" t="s">
        <v>1861</v>
      </c>
      <c r="Z1049" s="165" t="s">
        <v>4548</v>
      </c>
      <c r="AA1049" s="165" t="s">
        <v>19</v>
      </c>
      <c r="AB1049" s="165" t="s">
        <v>14</v>
      </c>
      <c r="AC1049" s="165">
        <v>200</v>
      </c>
      <c r="AD1049" s="173"/>
      <c r="AE1049" s="173"/>
      <c r="AF1049" s="173"/>
      <c r="AG1049" s="173"/>
      <c r="AH1049" s="173"/>
      <c r="AI1049" s="173"/>
      <c r="AJ1049" s="173"/>
      <c r="AK1049" s="172"/>
      <c r="AL1049" s="172"/>
      <c r="AM1049" s="172"/>
      <c r="AN1049" s="172"/>
    </row>
    <row r="1050" spans="1:40" s="165" customFormat="1">
      <c r="A1050" s="165">
        <v>1049</v>
      </c>
      <c r="C1050" s="165" t="s">
        <v>1849</v>
      </c>
      <c r="D1050" s="165" t="s">
        <v>4417</v>
      </c>
      <c r="E1050" s="165" t="s">
        <v>4420</v>
      </c>
      <c r="F1050" s="165" t="s">
        <v>4421</v>
      </c>
      <c r="G1050" s="165" t="s">
        <v>2</v>
      </c>
      <c r="H1050" s="165" t="s">
        <v>796</v>
      </c>
      <c r="I1050" s="165">
        <v>2019</v>
      </c>
      <c r="J1050" s="165">
        <v>8</v>
      </c>
      <c r="K1050" s="165">
        <v>2</v>
      </c>
      <c r="L1050" s="165" t="s">
        <v>1</v>
      </c>
      <c r="M1050" s="165" t="s">
        <v>1</v>
      </c>
      <c r="O1050" s="170" t="s">
        <v>3830</v>
      </c>
      <c r="R1050" s="167"/>
      <c r="U1050" s="165" t="s">
        <v>1684</v>
      </c>
      <c r="V1050" s="167"/>
      <c r="W1050" s="167"/>
      <c r="X1050" s="165" t="s">
        <v>1861</v>
      </c>
      <c r="Z1050" s="165" t="s">
        <v>4548</v>
      </c>
      <c r="AA1050" s="165" t="s">
        <v>19</v>
      </c>
      <c r="AB1050" s="165" t="s">
        <v>17</v>
      </c>
      <c r="AC1050" s="165">
        <v>200</v>
      </c>
      <c r="AD1050" s="173"/>
      <c r="AE1050" s="173"/>
      <c r="AF1050" s="173">
        <v>1</v>
      </c>
      <c r="AG1050" s="173"/>
      <c r="AH1050" s="173">
        <v>1</v>
      </c>
      <c r="AI1050" s="173" t="s">
        <v>1681</v>
      </c>
      <c r="AJ1050" s="173">
        <v>1</v>
      </c>
      <c r="AK1050" s="172"/>
      <c r="AL1050" s="172"/>
      <c r="AM1050" s="172"/>
      <c r="AN1050" s="172"/>
    </row>
    <row r="1051" spans="1:40" s="165" customFormat="1">
      <c r="A1051" s="165">
        <v>1050</v>
      </c>
      <c r="C1051" s="165" t="s">
        <v>1850</v>
      </c>
      <c r="D1051" s="165" t="s">
        <v>4418</v>
      </c>
      <c r="E1051" s="165" t="s">
        <v>4420</v>
      </c>
      <c r="F1051" s="165" t="s">
        <v>4422</v>
      </c>
      <c r="G1051" s="165" t="s">
        <v>2</v>
      </c>
      <c r="H1051" s="165" t="s">
        <v>796</v>
      </c>
      <c r="I1051" s="165">
        <v>2019</v>
      </c>
      <c r="J1051" s="165">
        <v>8</v>
      </c>
      <c r="K1051" s="165">
        <v>2</v>
      </c>
      <c r="L1051" s="165" t="s">
        <v>1</v>
      </c>
      <c r="M1051" s="165" t="s">
        <v>1</v>
      </c>
      <c r="O1051" s="170" t="s">
        <v>3830</v>
      </c>
      <c r="R1051" s="167"/>
      <c r="U1051" s="165" t="s">
        <v>1684</v>
      </c>
      <c r="V1051" s="167"/>
      <c r="W1051" s="167"/>
      <c r="X1051" s="165" t="s">
        <v>1861</v>
      </c>
      <c r="Z1051" s="165" t="s">
        <v>4548</v>
      </c>
      <c r="AA1051" s="165" t="s">
        <v>19</v>
      </c>
      <c r="AB1051" s="165" t="s">
        <v>14</v>
      </c>
      <c r="AC1051" s="165">
        <v>200</v>
      </c>
      <c r="AD1051" s="173"/>
      <c r="AE1051" s="173"/>
      <c r="AF1051" s="173"/>
      <c r="AG1051" s="173"/>
      <c r="AH1051" s="173"/>
      <c r="AI1051" s="173"/>
      <c r="AJ1051" s="173"/>
      <c r="AK1051" s="172"/>
      <c r="AL1051" s="172"/>
      <c r="AM1051" s="172"/>
      <c r="AN1051" s="172"/>
    </row>
    <row r="1052" spans="1:40" s="165" customFormat="1">
      <c r="A1052" s="165">
        <v>1051</v>
      </c>
      <c r="C1052" s="165" t="s">
        <v>1850</v>
      </c>
      <c r="D1052" s="165" t="s">
        <v>4419</v>
      </c>
      <c r="E1052" s="165" t="s">
        <v>4420</v>
      </c>
      <c r="F1052" s="165" t="s">
        <v>4423</v>
      </c>
      <c r="G1052" s="165" t="s">
        <v>2</v>
      </c>
      <c r="H1052" s="165" t="s">
        <v>796</v>
      </c>
      <c r="I1052" s="165">
        <v>2019</v>
      </c>
      <c r="J1052" s="165">
        <v>8</v>
      </c>
      <c r="K1052" s="165">
        <v>2</v>
      </c>
      <c r="L1052" s="165" t="s">
        <v>1</v>
      </c>
      <c r="M1052" s="165" t="s">
        <v>1</v>
      </c>
      <c r="O1052" s="170" t="s">
        <v>3830</v>
      </c>
      <c r="R1052" s="167"/>
      <c r="U1052" s="165" t="s">
        <v>1684</v>
      </c>
      <c r="V1052" s="167"/>
      <c r="W1052" s="167"/>
      <c r="X1052" s="165" t="s">
        <v>1861</v>
      </c>
      <c r="Z1052" s="165" t="s">
        <v>4548</v>
      </c>
      <c r="AA1052" s="165" t="s">
        <v>19</v>
      </c>
      <c r="AB1052" s="165" t="s">
        <v>14</v>
      </c>
      <c r="AC1052" s="165">
        <v>200</v>
      </c>
      <c r="AD1052" s="173"/>
      <c r="AE1052" s="173"/>
      <c r="AF1052" s="173"/>
      <c r="AG1052" s="173"/>
      <c r="AH1052" s="173"/>
      <c r="AI1052" s="173"/>
      <c r="AJ1052" s="173"/>
      <c r="AK1052" s="172"/>
      <c r="AL1052" s="172"/>
      <c r="AM1052" s="172"/>
      <c r="AN1052" s="172"/>
    </row>
    <row r="1053" spans="1:40" s="165" customFormat="1">
      <c r="A1053" s="165">
        <v>1052</v>
      </c>
      <c r="C1053" s="165" t="s">
        <v>1849</v>
      </c>
      <c r="D1053" s="165" t="s">
        <v>4424</v>
      </c>
      <c r="E1053" s="165" t="s">
        <v>4430</v>
      </c>
      <c r="F1053" s="165" t="s">
        <v>4432</v>
      </c>
      <c r="G1053" s="165" t="s">
        <v>2</v>
      </c>
      <c r="H1053" s="165" t="s">
        <v>796</v>
      </c>
      <c r="I1053" s="165">
        <v>2019</v>
      </c>
      <c r="J1053" s="165">
        <v>8</v>
      </c>
      <c r="K1053" s="165">
        <v>2</v>
      </c>
      <c r="L1053" s="165" t="s">
        <v>1</v>
      </c>
      <c r="M1053" s="165" t="s">
        <v>1</v>
      </c>
      <c r="O1053" s="170" t="s">
        <v>3830</v>
      </c>
      <c r="R1053" s="167"/>
      <c r="U1053" s="165" t="s">
        <v>1684</v>
      </c>
      <c r="V1053" s="167"/>
      <c r="W1053" s="167"/>
      <c r="X1053" s="165" t="s">
        <v>1861</v>
      </c>
      <c r="Z1053" s="165" t="s">
        <v>4548</v>
      </c>
      <c r="AA1053" s="165" t="s">
        <v>19</v>
      </c>
      <c r="AB1053" s="165" t="s">
        <v>17</v>
      </c>
      <c r="AC1053" s="165">
        <v>200</v>
      </c>
      <c r="AD1053" s="173"/>
      <c r="AE1053" s="173"/>
      <c r="AF1053" s="173">
        <v>1</v>
      </c>
      <c r="AG1053" s="173"/>
      <c r="AH1053" s="173">
        <v>1</v>
      </c>
      <c r="AI1053" s="173" t="s">
        <v>1681</v>
      </c>
      <c r="AJ1053" s="173">
        <v>1</v>
      </c>
      <c r="AK1053" s="172"/>
      <c r="AL1053" s="172"/>
      <c r="AM1053" s="172"/>
      <c r="AN1053" s="172"/>
    </row>
    <row r="1054" spans="1:40" s="165" customFormat="1">
      <c r="A1054" s="165">
        <v>1053</v>
      </c>
      <c r="C1054" s="165" t="s">
        <v>1850</v>
      </c>
      <c r="D1054" s="165" t="s">
        <v>4425</v>
      </c>
      <c r="E1054" s="165" t="s">
        <v>4430</v>
      </c>
      <c r="F1054" s="165" t="s">
        <v>4433</v>
      </c>
      <c r="G1054" s="165" t="s">
        <v>2</v>
      </c>
      <c r="H1054" s="165" t="s">
        <v>796</v>
      </c>
      <c r="I1054" s="165">
        <v>2019</v>
      </c>
      <c r="J1054" s="165">
        <v>8</v>
      </c>
      <c r="K1054" s="165">
        <v>2</v>
      </c>
      <c r="L1054" s="165" t="s">
        <v>1</v>
      </c>
      <c r="M1054" s="165" t="s">
        <v>1</v>
      </c>
      <c r="O1054" s="170" t="s">
        <v>3830</v>
      </c>
      <c r="R1054" s="167"/>
      <c r="U1054" s="165" t="s">
        <v>1684</v>
      </c>
      <c r="V1054" s="167"/>
      <c r="W1054" s="167"/>
      <c r="X1054" s="165" t="s">
        <v>1861</v>
      </c>
      <c r="Z1054" s="165" t="s">
        <v>4548</v>
      </c>
      <c r="AA1054" s="165" t="s">
        <v>19</v>
      </c>
      <c r="AB1054" s="165" t="s">
        <v>14</v>
      </c>
      <c r="AC1054" s="165">
        <v>200</v>
      </c>
      <c r="AD1054" s="173"/>
      <c r="AE1054" s="173"/>
      <c r="AF1054" s="173"/>
      <c r="AG1054" s="173"/>
      <c r="AH1054" s="173"/>
      <c r="AI1054" s="173"/>
      <c r="AJ1054" s="173"/>
      <c r="AK1054" s="172"/>
      <c r="AL1054" s="172"/>
      <c r="AM1054" s="172"/>
      <c r="AN1054" s="172"/>
    </row>
    <row r="1055" spans="1:40" s="165" customFormat="1">
      <c r="A1055" s="165">
        <v>1054</v>
      </c>
      <c r="C1055" s="165" t="s">
        <v>1850</v>
      </c>
      <c r="D1055" s="165" t="s">
        <v>4426</v>
      </c>
      <c r="E1055" s="165" t="s">
        <v>4430</v>
      </c>
      <c r="F1055" s="165" t="s">
        <v>4434</v>
      </c>
      <c r="G1055" s="165" t="s">
        <v>2</v>
      </c>
      <c r="H1055" s="165" t="s">
        <v>796</v>
      </c>
      <c r="I1055" s="165">
        <v>2019</v>
      </c>
      <c r="J1055" s="165">
        <v>8</v>
      </c>
      <c r="K1055" s="165">
        <v>2</v>
      </c>
      <c r="L1055" s="165" t="s">
        <v>1</v>
      </c>
      <c r="M1055" s="165" t="s">
        <v>1</v>
      </c>
      <c r="O1055" s="170" t="s">
        <v>3830</v>
      </c>
      <c r="R1055" s="167"/>
      <c r="U1055" s="165" t="s">
        <v>1684</v>
      </c>
      <c r="V1055" s="167"/>
      <c r="W1055" s="167"/>
      <c r="X1055" s="165" t="s">
        <v>1861</v>
      </c>
      <c r="Z1055" s="165" t="s">
        <v>4548</v>
      </c>
      <c r="AA1055" s="165" t="s">
        <v>19</v>
      </c>
      <c r="AB1055" s="165" t="s">
        <v>14</v>
      </c>
      <c r="AC1055" s="165">
        <v>200</v>
      </c>
      <c r="AD1055" s="173"/>
      <c r="AE1055" s="173"/>
      <c r="AF1055" s="173"/>
      <c r="AG1055" s="173"/>
      <c r="AH1055" s="173"/>
      <c r="AI1055" s="173"/>
      <c r="AJ1055" s="173"/>
      <c r="AK1055" s="172"/>
      <c r="AL1055" s="172"/>
      <c r="AM1055" s="172"/>
      <c r="AN1055" s="172"/>
    </row>
    <row r="1056" spans="1:40" s="165" customFormat="1">
      <c r="A1056" s="165">
        <v>1055</v>
      </c>
      <c r="C1056" s="165" t="s">
        <v>1849</v>
      </c>
      <c r="D1056" s="165" t="s">
        <v>4427</v>
      </c>
      <c r="E1056" s="165" t="s">
        <v>4431</v>
      </c>
      <c r="F1056" s="165" t="s">
        <v>4435</v>
      </c>
      <c r="G1056" s="165" t="s">
        <v>2</v>
      </c>
      <c r="H1056" s="165" t="s">
        <v>796</v>
      </c>
      <c r="I1056" s="165">
        <v>2019</v>
      </c>
      <c r="J1056" s="165">
        <v>8</v>
      </c>
      <c r="K1056" s="165">
        <v>2</v>
      </c>
      <c r="L1056" s="165" t="s">
        <v>1</v>
      </c>
      <c r="M1056" s="165" t="s">
        <v>1</v>
      </c>
      <c r="O1056" s="170" t="s">
        <v>3830</v>
      </c>
      <c r="R1056" s="167"/>
      <c r="U1056" s="165" t="s">
        <v>1684</v>
      </c>
      <c r="V1056" s="167"/>
      <c r="W1056" s="167"/>
      <c r="X1056" s="165" t="s">
        <v>1861</v>
      </c>
      <c r="Z1056" s="165" t="s">
        <v>4548</v>
      </c>
      <c r="AA1056" s="165" t="s">
        <v>19</v>
      </c>
      <c r="AB1056" s="165" t="s">
        <v>17</v>
      </c>
      <c r="AC1056" s="165">
        <v>200</v>
      </c>
      <c r="AD1056" s="173"/>
      <c r="AE1056" s="173"/>
      <c r="AF1056" s="173">
        <v>1</v>
      </c>
      <c r="AG1056" s="173"/>
      <c r="AH1056" s="173">
        <v>1</v>
      </c>
      <c r="AI1056" s="173" t="s">
        <v>1681</v>
      </c>
      <c r="AJ1056" s="173">
        <v>1</v>
      </c>
      <c r="AK1056" s="172"/>
      <c r="AL1056" s="172"/>
      <c r="AM1056" s="172"/>
      <c r="AN1056" s="172"/>
    </row>
    <row r="1057" spans="1:40" s="165" customFormat="1">
      <c r="A1057" s="165">
        <v>1056</v>
      </c>
      <c r="C1057" s="165" t="s">
        <v>1850</v>
      </c>
      <c r="D1057" s="165" t="s">
        <v>4428</v>
      </c>
      <c r="E1057" s="165" t="s">
        <v>4431</v>
      </c>
      <c r="F1057" s="165" t="s">
        <v>4436</v>
      </c>
      <c r="G1057" s="165" t="s">
        <v>2</v>
      </c>
      <c r="H1057" s="165" t="s">
        <v>796</v>
      </c>
      <c r="I1057" s="165">
        <v>2019</v>
      </c>
      <c r="J1057" s="165">
        <v>8</v>
      </c>
      <c r="K1057" s="165">
        <v>2</v>
      </c>
      <c r="L1057" s="165" t="s">
        <v>1</v>
      </c>
      <c r="M1057" s="165" t="s">
        <v>1</v>
      </c>
      <c r="O1057" s="170" t="s">
        <v>3830</v>
      </c>
      <c r="R1057" s="167"/>
      <c r="U1057" s="165" t="s">
        <v>1684</v>
      </c>
      <c r="V1057" s="167"/>
      <c r="W1057" s="167"/>
      <c r="X1057" s="165" t="s">
        <v>1861</v>
      </c>
      <c r="Z1057" s="165" t="s">
        <v>4548</v>
      </c>
      <c r="AA1057" s="165" t="s">
        <v>19</v>
      </c>
      <c r="AB1057" s="165" t="s">
        <v>14</v>
      </c>
      <c r="AC1057" s="165">
        <v>200</v>
      </c>
      <c r="AD1057" s="173"/>
      <c r="AE1057" s="173"/>
      <c r="AF1057" s="173"/>
      <c r="AG1057" s="173"/>
      <c r="AH1057" s="173"/>
      <c r="AI1057" s="173"/>
      <c r="AJ1057" s="173"/>
      <c r="AK1057" s="172"/>
      <c r="AL1057" s="172"/>
      <c r="AM1057" s="172"/>
      <c r="AN1057" s="172"/>
    </row>
    <row r="1058" spans="1:40" s="165" customFormat="1">
      <c r="A1058" s="165">
        <v>1057</v>
      </c>
      <c r="C1058" s="165" t="s">
        <v>1850</v>
      </c>
      <c r="D1058" s="165" t="s">
        <v>4429</v>
      </c>
      <c r="E1058" s="165" t="s">
        <v>4431</v>
      </c>
      <c r="F1058" s="165" t="s">
        <v>4437</v>
      </c>
      <c r="G1058" s="165" t="s">
        <v>2</v>
      </c>
      <c r="H1058" s="165" t="s">
        <v>796</v>
      </c>
      <c r="I1058" s="165">
        <v>2019</v>
      </c>
      <c r="J1058" s="165">
        <v>8</v>
      </c>
      <c r="K1058" s="165">
        <v>2</v>
      </c>
      <c r="L1058" s="165" t="s">
        <v>1</v>
      </c>
      <c r="M1058" s="165" t="s">
        <v>1</v>
      </c>
      <c r="O1058" s="170" t="s">
        <v>3830</v>
      </c>
      <c r="R1058" s="167"/>
      <c r="U1058" s="165" t="s">
        <v>1684</v>
      </c>
      <c r="V1058" s="167"/>
      <c r="W1058" s="167"/>
      <c r="X1058" s="165" t="s">
        <v>1861</v>
      </c>
      <c r="Z1058" s="165" t="s">
        <v>4548</v>
      </c>
      <c r="AA1058" s="165" t="s">
        <v>19</v>
      </c>
      <c r="AB1058" s="165" t="s">
        <v>14</v>
      </c>
      <c r="AC1058" s="165">
        <v>200</v>
      </c>
      <c r="AD1058" s="173"/>
      <c r="AE1058" s="173"/>
      <c r="AF1058" s="173"/>
      <c r="AG1058" s="173"/>
      <c r="AH1058" s="173"/>
      <c r="AI1058" s="173"/>
      <c r="AJ1058" s="173"/>
      <c r="AK1058" s="172"/>
      <c r="AL1058" s="172"/>
      <c r="AM1058" s="172"/>
      <c r="AN1058" s="172"/>
    </row>
    <row r="1059" spans="1:40" s="165" customFormat="1">
      <c r="A1059" s="165">
        <v>1058</v>
      </c>
      <c r="C1059" s="165" t="s">
        <v>1849</v>
      </c>
      <c r="D1059" s="165" t="s">
        <v>4438</v>
      </c>
      <c r="E1059" s="165" t="s">
        <v>4443</v>
      </c>
      <c r="F1059" s="165" t="s">
        <v>4444</v>
      </c>
      <c r="G1059" s="165" t="s">
        <v>2</v>
      </c>
      <c r="H1059" s="165" t="s">
        <v>220</v>
      </c>
      <c r="I1059" s="165">
        <v>2019</v>
      </c>
      <c r="J1059" s="165">
        <v>7</v>
      </c>
      <c r="K1059" s="165">
        <v>25</v>
      </c>
      <c r="L1059" s="165" t="s">
        <v>1</v>
      </c>
      <c r="N1059" s="165" t="s">
        <v>3651</v>
      </c>
      <c r="O1059" s="165" t="s">
        <v>3830</v>
      </c>
      <c r="P1059" s="165" t="s">
        <v>3864</v>
      </c>
      <c r="R1059" s="167" t="s">
        <v>3980</v>
      </c>
      <c r="T1059" s="165" t="s">
        <v>3745</v>
      </c>
      <c r="U1059" s="165" t="s">
        <v>1684</v>
      </c>
      <c r="V1059" s="167" t="s">
        <v>1497</v>
      </c>
      <c r="W1059" s="167" t="s">
        <v>1099</v>
      </c>
      <c r="X1059" s="165" t="s">
        <v>1861</v>
      </c>
      <c r="Z1059" s="165" t="s">
        <v>4548</v>
      </c>
      <c r="AA1059" s="165" t="s">
        <v>19</v>
      </c>
      <c r="AB1059" s="165" t="s">
        <v>17</v>
      </c>
      <c r="AC1059" s="165">
        <v>200</v>
      </c>
      <c r="AD1059" s="173"/>
      <c r="AE1059" s="173"/>
      <c r="AF1059" s="173"/>
      <c r="AG1059" s="173"/>
      <c r="AH1059" s="173">
        <v>1</v>
      </c>
      <c r="AI1059" s="173" t="s">
        <v>1681</v>
      </c>
      <c r="AJ1059" s="173">
        <v>1</v>
      </c>
      <c r="AK1059" s="172"/>
      <c r="AL1059" s="172"/>
      <c r="AM1059" s="172"/>
      <c r="AN1059" s="172"/>
    </row>
    <row r="1060" spans="1:40" s="165" customFormat="1">
      <c r="A1060" s="165">
        <v>1059</v>
      </c>
      <c r="C1060" s="165" t="s">
        <v>1849</v>
      </c>
      <c r="D1060" s="165" t="s">
        <v>4439</v>
      </c>
      <c r="E1060" s="165" t="s">
        <v>4443</v>
      </c>
      <c r="F1060" s="165" t="s">
        <v>4445</v>
      </c>
      <c r="G1060" s="165" t="s">
        <v>2</v>
      </c>
      <c r="H1060" s="165" t="s">
        <v>220</v>
      </c>
      <c r="I1060" s="165">
        <v>2019</v>
      </c>
      <c r="J1060" s="165">
        <v>7</v>
      </c>
      <c r="K1060" s="165">
        <v>25</v>
      </c>
      <c r="L1060" s="165" t="s">
        <v>1</v>
      </c>
      <c r="N1060" s="165" t="s">
        <v>3651</v>
      </c>
      <c r="O1060" s="165" t="s">
        <v>3830</v>
      </c>
      <c r="P1060" s="165" t="s">
        <v>3864</v>
      </c>
      <c r="R1060" s="167" t="s">
        <v>3980</v>
      </c>
      <c r="T1060" s="165" t="s">
        <v>3745</v>
      </c>
      <c r="U1060" s="165" t="s">
        <v>1684</v>
      </c>
      <c r="V1060" s="167" t="s">
        <v>1497</v>
      </c>
      <c r="W1060" s="167" t="s">
        <v>1099</v>
      </c>
      <c r="X1060" s="165" t="s">
        <v>1861</v>
      </c>
      <c r="Z1060" s="165" t="s">
        <v>4548</v>
      </c>
      <c r="AA1060" s="165" t="s">
        <v>19</v>
      </c>
      <c r="AB1060" s="165" t="s">
        <v>14</v>
      </c>
      <c r="AC1060" s="165">
        <v>200</v>
      </c>
      <c r="AD1060" s="173"/>
      <c r="AE1060" s="173"/>
      <c r="AF1060" s="173"/>
      <c r="AG1060" s="173"/>
      <c r="AH1060" s="173"/>
      <c r="AI1060" s="173"/>
      <c r="AJ1060" s="173"/>
      <c r="AK1060" s="172"/>
      <c r="AL1060" s="172"/>
      <c r="AM1060" s="172"/>
      <c r="AN1060" s="172"/>
    </row>
    <row r="1061" spans="1:40" s="165" customFormat="1">
      <c r="A1061" s="165">
        <v>1060</v>
      </c>
      <c r="C1061" s="165" t="s">
        <v>1849</v>
      </c>
      <c r="D1061" s="165" t="s">
        <v>4440</v>
      </c>
      <c r="E1061" s="165" t="s">
        <v>4447</v>
      </c>
      <c r="F1061" s="165" t="s">
        <v>4448</v>
      </c>
      <c r="G1061" s="165" t="s">
        <v>2</v>
      </c>
      <c r="H1061" s="165" t="s">
        <v>220</v>
      </c>
      <c r="I1061" s="165">
        <v>2019</v>
      </c>
      <c r="J1061" s="165">
        <v>7</v>
      </c>
      <c r="K1061" s="165">
        <v>25</v>
      </c>
      <c r="L1061" s="165" t="s">
        <v>1</v>
      </c>
      <c r="N1061" s="165" t="s">
        <v>3651</v>
      </c>
      <c r="O1061" s="165" t="s">
        <v>3830</v>
      </c>
      <c r="P1061" s="165" t="s">
        <v>3864</v>
      </c>
      <c r="R1061" s="167" t="s">
        <v>3980</v>
      </c>
      <c r="T1061" s="165" t="s">
        <v>3745</v>
      </c>
      <c r="U1061" s="165" t="s">
        <v>1684</v>
      </c>
      <c r="V1061" s="167" t="s">
        <v>1498</v>
      </c>
      <c r="W1061" s="167" t="s">
        <v>1100</v>
      </c>
      <c r="X1061" s="165" t="s">
        <v>1861</v>
      </c>
      <c r="Z1061" s="165" t="s">
        <v>4548</v>
      </c>
      <c r="AA1061" s="165" t="s">
        <v>19</v>
      </c>
      <c r="AB1061" s="165" t="s">
        <v>14</v>
      </c>
      <c r="AC1061" s="165">
        <v>200</v>
      </c>
      <c r="AD1061" s="173"/>
      <c r="AE1061" s="173"/>
      <c r="AF1061" s="173"/>
      <c r="AG1061" s="173"/>
      <c r="AH1061" s="173"/>
      <c r="AI1061" s="173"/>
      <c r="AJ1061" s="173"/>
      <c r="AK1061" s="172"/>
      <c r="AL1061" s="172"/>
      <c r="AM1061" s="172"/>
      <c r="AN1061" s="172"/>
    </row>
    <row r="1062" spans="1:40" s="165" customFormat="1">
      <c r="A1062" s="165">
        <v>1061</v>
      </c>
      <c r="C1062" s="165" t="s">
        <v>1849</v>
      </c>
      <c r="D1062" s="165" t="s">
        <v>4441</v>
      </c>
      <c r="E1062" s="165" t="s">
        <v>4446</v>
      </c>
      <c r="F1062" s="165" t="s">
        <v>4449</v>
      </c>
      <c r="G1062" s="165" t="s">
        <v>2</v>
      </c>
      <c r="H1062" s="165" t="s">
        <v>220</v>
      </c>
      <c r="I1062" s="165">
        <v>2019</v>
      </c>
      <c r="J1062" s="165">
        <v>7</v>
      </c>
      <c r="K1062" s="165">
        <v>25</v>
      </c>
      <c r="L1062" s="165" t="s">
        <v>1</v>
      </c>
      <c r="N1062" s="165" t="s">
        <v>3651</v>
      </c>
      <c r="O1062" s="165" t="s">
        <v>3830</v>
      </c>
      <c r="P1062" s="165" t="s">
        <v>3864</v>
      </c>
      <c r="R1062" s="167" t="s">
        <v>3980</v>
      </c>
      <c r="T1062" s="165" t="s">
        <v>3745</v>
      </c>
      <c r="U1062" s="165" t="s">
        <v>1684</v>
      </c>
      <c r="V1062" s="167" t="s">
        <v>1499</v>
      </c>
      <c r="W1062" s="167" t="s">
        <v>1101</v>
      </c>
      <c r="X1062" s="165" t="s">
        <v>1861</v>
      </c>
      <c r="Z1062" s="165" t="s">
        <v>4548</v>
      </c>
      <c r="AA1062" s="165" t="s">
        <v>19</v>
      </c>
      <c r="AB1062" s="165" t="s">
        <v>14</v>
      </c>
      <c r="AC1062" s="165">
        <v>200</v>
      </c>
      <c r="AD1062" s="173"/>
      <c r="AE1062" s="173"/>
      <c r="AF1062" s="173"/>
      <c r="AG1062" s="173"/>
      <c r="AH1062" s="173"/>
      <c r="AI1062" s="173"/>
      <c r="AJ1062" s="173"/>
      <c r="AK1062" s="172"/>
      <c r="AL1062" s="172"/>
      <c r="AM1062" s="172"/>
      <c r="AN1062" s="172"/>
    </row>
    <row r="1063" spans="1:40" s="165" customFormat="1">
      <c r="A1063" s="165">
        <v>1062</v>
      </c>
      <c r="C1063" s="165" t="s">
        <v>1850</v>
      </c>
      <c r="D1063" s="165" t="s">
        <v>4442</v>
      </c>
      <c r="E1063" s="165" t="s">
        <v>4446</v>
      </c>
      <c r="F1063" s="165" t="s">
        <v>4450</v>
      </c>
      <c r="G1063" s="165" t="s">
        <v>2</v>
      </c>
      <c r="H1063" s="165" t="s">
        <v>220</v>
      </c>
      <c r="I1063" s="165">
        <v>2019</v>
      </c>
      <c r="J1063" s="165">
        <v>7</v>
      </c>
      <c r="K1063" s="165">
        <v>25</v>
      </c>
      <c r="L1063" s="165" t="s">
        <v>1</v>
      </c>
      <c r="N1063" s="165" t="s">
        <v>3651</v>
      </c>
      <c r="O1063" s="165" t="s">
        <v>3830</v>
      </c>
      <c r="P1063" s="165" t="s">
        <v>3864</v>
      </c>
      <c r="R1063" s="167" t="s">
        <v>3980</v>
      </c>
      <c r="T1063" s="165" t="s">
        <v>3745</v>
      </c>
      <c r="U1063" s="165" t="s">
        <v>1684</v>
      </c>
      <c r="V1063" s="167" t="s">
        <v>1499</v>
      </c>
      <c r="W1063" s="167" t="s">
        <v>1101</v>
      </c>
      <c r="X1063" s="165" t="s">
        <v>1861</v>
      </c>
      <c r="Z1063" s="165" t="s">
        <v>4548</v>
      </c>
      <c r="AA1063" s="165" t="s">
        <v>19</v>
      </c>
      <c r="AB1063" s="165" t="s">
        <v>14</v>
      </c>
      <c r="AC1063" s="165">
        <v>200</v>
      </c>
      <c r="AD1063" s="173"/>
      <c r="AE1063" s="173"/>
      <c r="AF1063" s="173"/>
      <c r="AG1063" s="173"/>
      <c r="AH1063" s="173"/>
      <c r="AI1063" s="173"/>
      <c r="AJ1063" s="173"/>
      <c r="AK1063" s="172"/>
      <c r="AL1063" s="172"/>
      <c r="AM1063" s="172"/>
      <c r="AN1063" s="172"/>
    </row>
    <row r="1064" spans="1:40" s="165" customFormat="1">
      <c r="A1064" s="165">
        <v>1063</v>
      </c>
      <c r="C1064" s="165" t="s">
        <v>1849</v>
      </c>
      <c r="D1064" s="165" t="s">
        <v>4451</v>
      </c>
      <c r="E1064" s="165" t="s">
        <v>4457</v>
      </c>
      <c r="F1064" s="165" t="s">
        <v>4458</v>
      </c>
      <c r="G1064" s="165" t="s">
        <v>2</v>
      </c>
      <c r="H1064" s="165" t="s">
        <v>220</v>
      </c>
      <c r="I1064" s="165">
        <v>2019</v>
      </c>
      <c r="J1064" s="165">
        <v>7</v>
      </c>
      <c r="K1064" s="165">
        <v>25</v>
      </c>
      <c r="L1064" s="165" t="s">
        <v>1</v>
      </c>
      <c r="N1064" s="165" t="s">
        <v>3821</v>
      </c>
      <c r="O1064" s="165" t="s">
        <v>3830</v>
      </c>
      <c r="P1064" s="165" t="s">
        <v>3865</v>
      </c>
      <c r="R1064" s="167" t="s">
        <v>3981</v>
      </c>
      <c r="T1064" s="165" t="s">
        <v>709</v>
      </c>
      <c r="U1064" s="165" t="s">
        <v>1684</v>
      </c>
      <c r="V1064" s="167" t="s">
        <v>1500</v>
      </c>
      <c r="W1064" s="167" t="s">
        <v>1102</v>
      </c>
      <c r="X1064" s="165" t="s">
        <v>1861</v>
      </c>
      <c r="Z1064" s="165" t="s">
        <v>4548</v>
      </c>
      <c r="AA1064" s="165" t="s">
        <v>19</v>
      </c>
      <c r="AB1064" s="165" t="s">
        <v>17</v>
      </c>
      <c r="AC1064" s="165">
        <v>200</v>
      </c>
      <c r="AD1064" s="173"/>
      <c r="AE1064" s="173"/>
      <c r="AF1064" s="173"/>
      <c r="AG1064" s="173"/>
      <c r="AH1064" s="173">
        <v>1</v>
      </c>
      <c r="AI1064" s="173" t="s">
        <v>1681</v>
      </c>
      <c r="AJ1064" s="173">
        <v>1</v>
      </c>
      <c r="AK1064" s="172"/>
      <c r="AL1064" s="172"/>
      <c r="AM1064" s="172"/>
      <c r="AN1064" s="172"/>
    </row>
    <row r="1065" spans="1:40" s="165" customFormat="1">
      <c r="A1065" s="165">
        <v>1064</v>
      </c>
      <c r="C1065" s="165" t="s">
        <v>1849</v>
      </c>
      <c r="D1065" s="165" t="s">
        <v>4452</v>
      </c>
      <c r="E1065" s="165" t="s">
        <v>4456</v>
      </c>
      <c r="F1065" s="165" t="s">
        <v>4459</v>
      </c>
      <c r="G1065" s="165" t="s">
        <v>2</v>
      </c>
      <c r="H1065" s="165" t="s">
        <v>220</v>
      </c>
      <c r="I1065" s="165">
        <v>2019</v>
      </c>
      <c r="J1065" s="165">
        <v>7</v>
      </c>
      <c r="K1065" s="165">
        <v>25</v>
      </c>
      <c r="L1065" s="165" t="s">
        <v>1</v>
      </c>
      <c r="N1065" s="165" t="s">
        <v>3821</v>
      </c>
      <c r="O1065" s="165" t="s">
        <v>3830</v>
      </c>
      <c r="P1065" s="165" t="s">
        <v>3865</v>
      </c>
      <c r="R1065" s="167" t="s">
        <v>3981</v>
      </c>
      <c r="T1065" s="165" t="s">
        <v>709</v>
      </c>
      <c r="U1065" s="165" t="s">
        <v>1684</v>
      </c>
      <c r="V1065" s="167" t="s">
        <v>1500</v>
      </c>
      <c r="W1065" s="167" t="s">
        <v>1102</v>
      </c>
      <c r="X1065" s="165" t="s">
        <v>1861</v>
      </c>
      <c r="Z1065" s="165" t="s">
        <v>4548</v>
      </c>
      <c r="AA1065" s="165" t="s">
        <v>19</v>
      </c>
      <c r="AB1065" s="165" t="s">
        <v>14</v>
      </c>
      <c r="AC1065" s="165">
        <v>200</v>
      </c>
      <c r="AD1065" s="173"/>
      <c r="AE1065" s="173"/>
      <c r="AF1065" s="173"/>
      <c r="AG1065" s="173"/>
      <c r="AH1065" s="173"/>
      <c r="AI1065" s="173"/>
      <c r="AJ1065" s="173"/>
      <c r="AK1065" s="172"/>
      <c r="AL1065" s="172"/>
      <c r="AM1065" s="172"/>
      <c r="AN1065" s="172"/>
    </row>
    <row r="1066" spans="1:40" s="165" customFormat="1">
      <c r="A1066" s="165">
        <v>1065</v>
      </c>
      <c r="C1066" s="165" t="s">
        <v>1849</v>
      </c>
      <c r="D1066" s="165" t="s">
        <v>4453</v>
      </c>
      <c r="E1066" s="165" t="s">
        <v>4456</v>
      </c>
      <c r="F1066" s="165" t="s">
        <v>4460</v>
      </c>
      <c r="G1066" s="165" t="s">
        <v>2</v>
      </c>
      <c r="H1066" s="165" t="s">
        <v>220</v>
      </c>
      <c r="I1066" s="165">
        <v>2019</v>
      </c>
      <c r="J1066" s="165">
        <v>7</v>
      </c>
      <c r="K1066" s="165">
        <v>25</v>
      </c>
      <c r="L1066" s="165" t="s">
        <v>1</v>
      </c>
      <c r="N1066" s="165" t="s">
        <v>3821</v>
      </c>
      <c r="O1066" s="165" t="s">
        <v>3830</v>
      </c>
      <c r="P1066" s="165" t="s">
        <v>3865</v>
      </c>
      <c r="R1066" s="167" t="s">
        <v>3981</v>
      </c>
      <c r="T1066" s="165" t="s">
        <v>709</v>
      </c>
      <c r="U1066" s="165" t="s">
        <v>1684</v>
      </c>
      <c r="V1066" s="167" t="s">
        <v>1500</v>
      </c>
      <c r="W1066" s="167" t="s">
        <v>1102</v>
      </c>
      <c r="X1066" s="165" t="s">
        <v>1861</v>
      </c>
      <c r="Z1066" s="165" t="s">
        <v>4548</v>
      </c>
      <c r="AA1066" s="165" t="s">
        <v>19</v>
      </c>
      <c r="AB1066" s="165" t="s">
        <v>14</v>
      </c>
      <c r="AC1066" s="165">
        <v>200</v>
      </c>
      <c r="AD1066" s="173"/>
      <c r="AE1066" s="173"/>
      <c r="AF1066" s="173"/>
      <c r="AG1066" s="173"/>
      <c r="AH1066" s="173"/>
      <c r="AI1066" s="173"/>
      <c r="AJ1066" s="173"/>
      <c r="AK1066" s="172"/>
      <c r="AL1066" s="172"/>
      <c r="AM1066" s="172"/>
      <c r="AN1066" s="172"/>
    </row>
    <row r="1067" spans="1:40" s="165" customFormat="1">
      <c r="A1067" s="165">
        <v>1066</v>
      </c>
      <c r="C1067" s="165" t="s">
        <v>1849</v>
      </c>
      <c r="D1067" s="165" t="s">
        <v>4454</v>
      </c>
      <c r="E1067" s="165" t="s">
        <v>4456</v>
      </c>
      <c r="F1067" s="165" t="s">
        <v>4461</v>
      </c>
      <c r="G1067" s="165" t="s">
        <v>2</v>
      </c>
      <c r="H1067" s="165" t="s">
        <v>220</v>
      </c>
      <c r="I1067" s="165">
        <v>2019</v>
      </c>
      <c r="J1067" s="165">
        <v>7</v>
      </c>
      <c r="K1067" s="165">
        <v>25</v>
      </c>
      <c r="L1067" s="165" t="s">
        <v>1</v>
      </c>
      <c r="N1067" s="165" t="s">
        <v>3821</v>
      </c>
      <c r="O1067" s="165" t="s">
        <v>3830</v>
      </c>
      <c r="P1067" s="165" t="s">
        <v>3865</v>
      </c>
      <c r="R1067" s="167" t="s">
        <v>3981</v>
      </c>
      <c r="T1067" s="165" t="s">
        <v>709</v>
      </c>
      <c r="U1067" s="165" t="s">
        <v>1684</v>
      </c>
      <c r="V1067" s="167" t="s">
        <v>1500</v>
      </c>
      <c r="W1067" s="167" t="s">
        <v>1102</v>
      </c>
      <c r="X1067" s="165" t="s">
        <v>1861</v>
      </c>
      <c r="Z1067" s="165" t="s">
        <v>4548</v>
      </c>
      <c r="AA1067" s="165" t="s">
        <v>19</v>
      </c>
      <c r="AB1067" s="165" t="s">
        <v>14</v>
      </c>
      <c r="AC1067" s="165">
        <v>200</v>
      </c>
      <c r="AD1067" s="173"/>
      <c r="AE1067" s="173"/>
      <c r="AF1067" s="173"/>
      <c r="AG1067" s="173"/>
      <c r="AH1067" s="173"/>
      <c r="AI1067" s="173"/>
      <c r="AJ1067" s="173"/>
      <c r="AK1067" s="172"/>
      <c r="AL1067" s="172"/>
      <c r="AM1067" s="172"/>
      <c r="AN1067" s="172"/>
    </row>
    <row r="1068" spans="1:40" s="165" customFormat="1">
      <c r="A1068" s="165">
        <v>1067</v>
      </c>
      <c r="C1068" s="165" t="s">
        <v>1850</v>
      </c>
      <c r="D1068" s="165" t="s">
        <v>4455</v>
      </c>
      <c r="E1068" s="165" t="s">
        <v>4456</v>
      </c>
      <c r="F1068" s="165" t="s">
        <v>4462</v>
      </c>
      <c r="G1068" s="165" t="s">
        <v>2</v>
      </c>
      <c r="H1068" s="165" t="s">
        <v>220</v>
      </c>
      <c r="I1068" s="165">
        <v>2019</v>
      </c>
      <c r="J1068" s="165">
        <v>7</v>
      </c>
      <c r="K1068" s="165">
        <v>25</v>
      </c>
      <c r="L1068" s="165" t="s">
        <v>1</v>
      </c>
      <c r="N1068" s="165" t="s">
        <v>3821</v>
      </c>
      <c r="O1068" s="165" t="s">
        <v>3830</v>
      </c>
      <c r="P1068" s="165" t="s">
        <v>3865</v>
      </c>
      <c r="R1068" s="167" t="s">
        <v>3981</v>
      </c>
      <c r="T1068" s="165" t="s">
        <v>709</v>
      </c>
      <c r="U1068" s="165" t="s">
        <v>1684</v>
      </c>
      <c r="V1068" s="167" t="s">
        <v>1500</v>
      </c>
      <c r="W1068" s="167" t="s">
        <v>1102</v>
      </c>
      <c r="X1068" s="165" t="s">
        <v>1861</v>
      </c>
      <c r="Z1068" s="165" t="s">
        <v>4548</v>
      </c>
      <c r="AA1068" s="165" t="s">
        <v>19</v>
      </c>
      <c r="AB1068" s="165" t="s">
        <v>14</v>
      </c>
      <c r="AC1068" s="165">
        <v>200</v>
      </c>
      <c r="AD1068" s="173"/>
      <c r="AE1068" s="173"/>
      <c r="AF1068" s="173"/>
      <c r="AG1068" s="173"/>
      <c r="AH1068" s="173"/>
      <c r="AI1068" s="173"/>
      <c r="AJ1068" s="173"/>
      <c r="AK1068" s="172"/>
      <c r="AL1068" s="172"/>
      <c r="AM1068" s="172"/>
      <c r="AN1068" s="172"/>
    </row>
    <row r="1069" spans="1:40" s="165" customFormat="1">
      <c r="A1069" s="165">
        <v>1068</v>
      </c>
      <c r="C1069" s="165" t="s">
        <v>1849</v>
      </c>
      <c r="D1069" s="165" t="s">
        <v>4463</v>
      </c>
      <c r="E1069" s="165" t="s">
        <v>4464</v>
      </c>
      <c r="F1069" s="165" t="s">
        <v>4465</v>
      </c>
      <c r="G1069" s="165" t="s">
        <v>2</v>
      </c>
      <c r="H1069" s="165" t="s">
        <v>220</v>
      </c>
      <c r="I1069" s="165">
        <v>2019</v>
      </c>
      <c r="J1069" s="165">
        <v>7</v>
      </c>
      <c r="K1069" s="165">
        <v>25</v>
      </c>
      <c r="L1069" s="165" t="s">
        <v>1</v>
      </c>
      <c r="N1069" s="165" t="s">
        <v>3821</v>
      </c>
      <c r="O1069" s="165" t="s">
        <v>3830</v>
      </c>
      <c r="P1069" s="165" t="s">
        <v>3865</v>
      </c>
      <c r="R1069" s="167" t="s">
        <v>3981</v>
      </c>
      <c r="T1069" s="165" t="s">
        <v>709</v>
      </c>
      <c r="U1069" s="165" t="s">
        <v>1684</v>
      </c>
      <c r="V1069" s="167" t="s">
        <v>1500</v>
      </c>
      <c r="W1069" s="167" t="s">
        <v>1102</v>
      </c>
      <c r="X1069" s="165" t="s">
        <v>1861</v>
      </c>
      <c r="Z1069" s="165" t="s">
        <v>4548</v>
      </c>
      <c r="AA1069" s="165" t="s">
        <v>19</v>
      </c>
      <c r="AB1069" s="165" t="s">
        <v>14</v>
      </c>
      <c r="AC1069" s="165">
        <v>200</v>
      </c>
      <c r="AD1069" s="173"/>
      <c r="AE1069" s="173"/>
      <c r="AF1069" s="173"/>
      <c r="AG1069" s="173"/>
      <c r="AH1069" s="173">
        <v>1</v>
      </c>
      <c r="AI1069" s="173" t="s">
        <v>1847</v>
      </c>
      <c r="AJ1069" s="173"/>
      <c r="AK1069" s="172"/>
      <c r="AL1069" s="172"/>
      <c r="AM1069" s="172"/>
      <c r="AN1069" s="172"/>
    </row>
    <row r="1070" spans="1:40">
      <c r="A1070" s="168">
        <v>1069</v>
      </c>
      <c r="C1070" s="168" t="s">
        <v>1848</v>
      </c>
      <c r="D1070" s="85" t="s">
        <v>4802</v>
      </c>
      <c r="E1070" s="85" t="s">
        <v>4559</v>
      </c>
      <c r="F1070" s="85" t="s">
        <v>4554</v>
      </c>
      <c r="G1070" s="168" t="s">
        <v>2</v>
      </c>
      <c r="H1070" s="168" t="s">
        <v>220</v>
      </c>
      <c r="I1070" s="168">
        <v>2019</v>
      </c>
      <c r="J1070" s="85">
        <v>9</v>
      </c>
      <c r="L1070" s="85" t="s">
        <v>5</v>
      </c>
      <c r="N1070" s="85" t="s">
        <v>4560</v>
      </c>
      <c r="O1070" s="168" t="s">
        <v>3830</v>
      </c>
      <c r="P1070" s="85" t="s">
        <v>4272</v>
      </c>
      <c r="R1070" s="97" t="s">
        <v>4561</v>
      </c>
      <c r="T1070" s="85" t="s">
        <v>4562</v>
      </c>
      <c r="U1070" s="168" t="s">
        <v>1684</v>
      </c>
      <c r="V1070" s="97" t="s">
        <v>4563</v>
      </c>
      <c r="W1070" s="97" t="s">
        <v>4564</v>
      </c>
      <c r="Y1070" s="85" t="s">
        <v>4605</v>
      </c>
      <c r="Z1070" s="85" t="s">
        <v>219</v>
      </c>
      <c r="AA1070" s="168" t="s">
        <v>19</v>
      </c>
      <c r="AB1070" s="85" t="s">
        <v>793</v>
      </c>
      <c r="AC1070" s="168">
        <v>200</v>
      </c>
      <c r="AF1070" s="145">
        <v>1</v>
      </c>
      <c r="AH1070" s="145">
        <v>1</v>
      </c>
      <c r="AI1070" s="145" t="s">
        <v>1681</v>
      </c>
      <c r="AJ1070" s="145">
        <v>1</v>
      </c>
    </row>
    <row r="1071" spans="1:40">
      <c r="A1071" s="168">
        <v>1070</v>
      </c>
      <c r="C1071" s="168" t="s">
        <v>1848</v>
      </c>
      <c r="D1071" s="85" t="s">
        <v>4803</v>
      </c>
      <c r="E1071" s="168" t="s">
        <v>4559</v>
      </c>
      <c r="F1071" s="85" t="s">
        <v>4555</v>
      </c>
      <c r="G1071" s="168" t="s">
        <v>2</v>
      </c>
      <c r="H1071" s="168" t="s">
        <v>220</v>
      </c>
      <c r="I1071" s="168">
        <v>2019</v>
      </c>
      <c r="J1071" s="168">
        <v>9</v>
      </c>
      <c r="L1071" s="168" t="s">
        <v>5</v>
      </c>
      <c r="N1071" s="168" t="s">
        <v>4560</v>
      </c>
      <c r="O1071" s="168" t="s">
        <v>3830</v>
      </c>
      <c r="P1071" s="168" t="s">
        <v>4272</v>
      </c>
      <c r="R1071" s="169" t="s">
        <v>4561</v>
      </c>
      <c r="T1071" s="168" t="s">
        <v>4562</v>
      </c>
      <c r="U1071" s="168" t="s">
        <v>1684</v>
      </c>
      <c r="V1071" s="169" t="s">
        <v>4563</v>
      </c>
      <c r="W1071" s="169" t="s">
        <v>4564</v>
      </c>
      <c r="Y1071" s="85" t="s">
        <v>3370</v>
      </c>
      <c r="Z1071" s="85" t="s">
        <v>219</v>
      </c>
      <c r="AA1071" s="168" t="s">
        <v>19</v>
      </c>
      <c r="AB1071" s="85" t="s">
        <v>14</v>
      </c>
      <c r="AC1071" s="168">
        <v>200</v>
      </c>
    </row>
    <row r="1072" spans="1:40">
      <c r="A1072" s="168">
        <v>1071</v>
      </c>
      <c r="C1072" s="168" t="s">
        <v>1848</v>
      </c>
      <c r="D1072" s="85" t="s">
        <v>4804</v>
      </c>
      <c r="E1072" s="168" t="s">
        <v>4559</v>
      </c>
      <c r="F1072" s="85" t="s">
        <v>4556</v>
      </c>
      <c r="G1072" s="168" t="s">
        <v>2</v>
      </c>
      <c r="H1072" s="168" t="s">
        <v>220</v>
      </c>
      <c r="I1072" s="168">
        <v>2019</v>
      </c>
      <c r="J1072" s="168">
        <v>9</v>
      </c>
      <c r="L1072" s="168" t="s">
        <v>5</v>
      </c>
      <c r="N1072" s="168" t="s">
        <v>4560</v>
      </c>
      <c r="O1072" s="168" t="s">
        <v>3830</v>
      </c>
      <c r="P1072" s="168" t="s">
        <v>4272</v>
      </c>
      <c r="R1072" s="169" t="s">
        <v>4561</v>
      </c>
      <c r="T1072" s="168" t="s">
        <v>4562</v>
      </c>
      <c r="U1072" s="168" t="s">
        <v>1684</v>
      </c>
      <c r="V1072" s="169" t="s">
        <v>4563</v>
      </c>
      <c r="W1072" s="169" t="s">
        <v>4564</v>
      </c>
      <c r="Y1072" s="85" t="s">
        <v>3370</v>
      </c>
      <c r="Z1072" s="85" t="s">
        <v>219</v>
      </c>
      <c r="AA1072" s="168" t="s">
        <v>19</v>
      </c>
      <c r="AB1072" s="168" t="s">
        <v>14</v>
      </c>
      <c r="AC1072" s="168">
        <v>200</v>
      </c>
    </row>
    <row r="1073" spans="1:36">
      <c r="A1073" s="168">
        <v>1072</v>
      </c>
      <c r="C1073" s="168" t="s">
        <v>1848</v>
      </c>
      <c r="D1073" s="85" t="s">
        <v>4805</v>
      </c>
      <c r="E1073" s="168" t="s">
        <v>4559</v>
      </c>
      <c r="F1073" s="85" t="s">
        <v>4557</v>
      </c>
      <c r="G1073" s="168" t="s">
        <v>2</v>
      </c>
      <c r="H1073" s="168" t="s">
        <v>220</v>
      </c>
      <c r="I1073" s="168">
        <v>2019</v>
      </c>
      <c r="J1073" s="168">
        <v>9</v>
      </c>
      <c r="L1073" s="168" t="s">
        <v>5</v>
      </c>
      <c r="N1073" s="168" t="s">
        <v>4560</v>
      </c>
      <c r="O1073" s="168" t="s">
        <v>3830</v>
      </c>
      <c r="P1073" s="168" t="s">
        <v>4272</v>
      </c>
      <c r="R1073" s="169" t="s">
        <v>4561</v>
      </c>
      <c r="T1073" s="168" t="s">
        <v>4562</v>
      </c>
      <c r="U1073" s="168" t="s">
        <v>1684</v>
      </c>
      <c r="V1073" s="169" t="s">
        <v>4563</v>
      </c>
      <c r="W1073" s="169" t="s">
        <v>4564</v>
      </c>
      <c r="Y1073" s="85" t="s">
        <v>3370</v>
      </c>
      <c r="Z1073" s="85" t="s">
        <v>219</v>
      </c>
      <c r="AA1073" s="168" t="s">
        <v>19</v>
      </c>
      <c r="AB1073" s="168" t="s">
        <v>14</v>
      </c>
      <c r="AC1073" s="168">
        <v>200</v>
      </c>
    </row>
    <row r="1074" spans="1:36">
      <c r="A1074" s="168">
        <v>1073</v>
      </c>
      <c r="C1074" s="168" t="s">
        <v>1848</v>
      </c>
      <c r="D1074" s="85" t="s">
        <v>4806</v>
      </c>
      <c r="E1074" s="168" t="s">
        <v>4559</v>
      </c>
      <c r="F1074" s="85" t="s">
        <v>4558</v>
      </c>
      <c r="G1074" s="168" t="s">
        <v>2</v>
      </c>
      <c r="H1074" s="168" t="s">
        <v>220</v>
      </c>
      <c r="I1074" s="168">
        <v>2019</v>
      </c>
      <c r="J1074" s="168">
        <v>9</v>
      </c>
      <c r="L1074" s="168" t="s">
        <v>5</v>
      </c>
      <c r="N1074" s="168" t="s">
        <v>4560</v>
      </c>
      <c r="O1074" s="168" t="s">
        <v>3830</v>
      </c>
      <c r="P1074" s="168" t="s">
        <v>4272</v>
      </c>
      <c r="R1074" s="169" t="s">
        <v>4561</v>
      </c>
      <c r="T1074" s="168" t="s">
        <v>4562</v>
      </c>
      <c r="U1074" s="168" t="s">
        <v>1684</v>
      </c>
      <c r="V1074" s="169" t="s">
        <v>4563</v>
      </c>
      <c r="W1074" s="169" t="s">
        <v>4564</v>
      </c>
      <c r="Y1074" s="85" t="s">
        <v>3371</v>
      </c>
      <c r="Z1074" s="85" t="s">
        <v>3373</v>
      </c>
      <c r="AA1074" s="168" t="s">
        <v>19</v>
      </c>
      <c r="AB1074" s="168" t="s">
        <v>14</v>
      </c>
      <c r="AC1074" s="168">
        <v>200</v>
      </c>
      <c r="AD1074" s="145" t="s">
        <v>1679</v>
      </c>
    </row>
    <row r="1075" spans="1:36">
      <c r="A1075" s="168">
        <v>1074</v>
      </c>
      <c r="C1075" s="168" t="s">
        <v>1848</v>
      </c>
      <c r="D1075" s="85" t="s">
        <v>4565</v>
      </c>
      <c r="E1075" s="85" t="s">
        <v>4580</v>
      </c>
      <c r="F1075" s="85" t="s">
        <v>4579</v>
      </c>
      <c r="G1075" s="168" t="s">
        <v>2</v>
      </c>
      <c r="H1075" s="168" t="s">
        <v>220</v>
      </c>
      <c r="I1075" s="168">
        <v>2019</v>
      </c>
      <c r="J1075" s="168">
        <v>9</v>
      </c>
      <c r="L1075" s="168" t="s">
        <v>5</v>
      </c>
      <c r="N1075" s="85" t="s">
        <v>4574</v>
      </c>
      <c r="O1075" s="168" t="s">
        <v>3830</v>
      </c>
      <c r="P1075" s="85" t="s">
        <v>4198</v>
      </c>
      <c r="R1075" s="97" t="s">
        <v>4576</v>
      </c>
      <c r="T1075" s="85" t="s">
        <v>4575</v>
      </c>
      <c r="U1075" s="168" t="s">
        <v>1684</v>
      </c>
      <c r="V1075" s="97" t="s">
        <v>4577</v>
      </c>
      <c r="W1075" s="97" t="s">
        <v>4578</v>
      </c>
      <c r="Y1075" s="85" t="s">
        <v>4605</v>
      </c>
      <c r="Z1075" s="168" t="s">
        <v>219</v>
      </c>
      <c r="AA1075" s="168" t="s">
        <v>19</v>
      </c>
      <c r="AB1075" s="168" t="s">
        <v>793</v>
      </c>
      <c r="AC1075" s="168">
        <v>200</v>
      </c>
      <c r="AF1075" s="145">
        <v>1</v>
      </c>
      <c r="AH1075" s="145">
        <v>1</v>
      </c>
      <c r="AI1075" s="145" t="s">
        <v>1847</v>
      </c>
      <c r="AJ1075" s="145">
        <v>1</v>
      </c>
    </row>
    <row r="1076" spans="1:36">
      <c r="A1076" s="168">
        <v>1075</v>
      </c>
      <c r="C1076" s="168" t="s">
        <v>1848</v>
      </c>
      <c r="D1076" s="85" t="s">
        <v>4566</v>
      </c>
      <c r="E1076" s="168" t="s">
        <v>4580</v>
      </c>
      <c r="F1076" s="85" t="s">
        <v>4570</v>
      </c>
      <c r="G1076" s="168" t="s">
        <v>2</v>
      </c>
      <c r="H1076" s="168" t="s">
        <v>220</v>
      </c>
      <c r="I1076" s="168">
        <v>2019</v>
      </c>
      <c r="J1076" s="168">
        <v>9</v>
      </c>
      <c r="L1076" s="168" t="s">
        <v>5</v>
      </c>
      <c r="N1076" s="85" t="s">
        <v>4574</v>
      </c>
      <c r="O1076" s="168" t="s">
        <v>3830</v>
      </c>
      <c r="P1076" s="168" t="s">
        <v>4198</v>
      </c>
      <c r="R1076" s="169" t="s">
        <v>4576</v>
      </c>
      <c r="T1076" s="168" t="s">
        <v>4575</v>
      </c>
      <c r="U1076" s="168" t="s">
        <v>1684</v>
      </c>
      <c r="V1076" s="169" t="s">
        <v>4577</v>
      </c>
      <c r="W1076" s="169" t="s">
        <v>4578</v>
      </c>
      <c r="Y1076" s="85" t="s">
        <v>3370</v>
      </c>
      <c r="Z1076" s="168" t="s">
        <v>219</v>
      </c>
      <c r="AA1076" s="168" t="s">
        <v>19</v>
      </c>
      <c r="AB1076" s="168" t="s">
        <v>14</v>
      </c>
      <c r="AC1076" s="168">
        <v>200</v>
      </c>
    </row>
    <row r="1077" spans="1:36">
      <c r="A1077" s="168">
        <v>1076</v>
      </c>
      <c r="C1077" s="168" t="s">
        <v>1848</v>
      </c>
      <c r="D1077" s="85" t="s">
        <v>4567</v>
      </c>
      <c r="E1077" s="168" t="s">
        <v>4580</v>
      </c>
      <c r="F1077" s="85" t="s">
        <v>4571</v>
      </c>
      <c r="G1077" s="168" t="s">
        <v>2</v>
      </c>
      <c r="H1077" s="168" t="s">
        <v>220</v>
      </c>
      <c r="I1077" s="168">
        <v>2019</v>
      </c>
      <c r="J1077" s="168">
        <v>9</v>
      </c>
      <c r="L1077" s="168" t="s">
        <v>5</v>
      </c>
      <c r="N1077" s="85" t="s">
        <v>4574</v>
      </c>
      <c r="O1077" s="168" t="s">
        <v>3830</v>
      </c>
      <c r="P1077" s="168" t="s">
        <v>4198</v>
      </c>
      <c r="R1077" s="169" t="s">
        <v>4576</v>
      </c>
      <c r="T1077" s="168" t="s">
        <v>4575</v>
      </c>
      <c r="U1077" s="168" t="s">
        <v>1684</v>
      </c>
      <c r="V1077" s="169" t="s">
        <v>4577</v>
      </c>
      <c r="W1077" s="169" t="s">
        <v>4578</v>
      </c>
      <c r="Y1077" s="85" t="s">
        <v>3370</v>
      </c>
      <c r="Z1077" s="168" t="s">
        <v>219</v>
      </c>
      <c r="AA1077" s="168" t="s">
        <v>19</v>
      </c>
      <c r="AB1077" s="168" t="s">
        <v>14</v>
      </c>
      <c r="AC1077" s="168">
        <v>200</v>
      </c>
    </row>
    <row r="1078" spans="1:36">
      <c r="A1078" s="168">
        <v>1077</v>
      </c>
      <c r="C1078" s="168" t="s">
        <v>1848</v>
      </c>
      <c r="D1078" s="85" t="s">
        <v>4568</v>
      </c>
      <c r="E1078" s="168" t="s">
        <v>4580</v>
      </c>
      <c r="F1078" s="85" t="s">
        <v>4572</v>
      </c>
      <c r="G1078" s="168" t="s">
        <v>2</v>
      </c>
      <c r="H1078" s="168" t="s">
        <v>220</v>
      </c>
      <c r="I1078" s="168">
        <v>2019</v>
      </c>
      <c r="J1078" s="168">
        <v>9</v>
      </c>
      <c r="L1078" s="168" t="s">
        <v>5</v>
      </c>
      <c r="N1078" s="85" t="s">
        <v>4574</v>
      </c>
      <c r="O1078" s="168" t="s">
        <v>3830</v>
      </c>
      <c r="P1078" s="168" t="s">
        <v>4198</v>
      </c>
      <c r="R1078" s="169" t="s">
        <v>4576</v>
      </c>
      <c r="T1078" s="168" t="s">
        <v>4575</v>
      </c>
      <c r="U1078" s="168" t="s">
        <v>1684</v>
      </c>
      <c r="V1078" s="169" t="s">
        <v>4577</v>
      </c>
      <c r="W1078" s="169" t="s">
        <v>4578</v>
      </c>
      <c r="Y1078" s="85" t="s">
        <v>3370</v>
      </c>
      <c r="Z1078" s="168" t="s">
        <v>219</v>
      </c>
      <c r="AA1078" s="168" t="s">
        <v>19</v>
      </c>
      <c r="AB1078" s="168" t="s">
        <v>14</v>
      </c>
      <c r="AC1078" s="168">
        <v>200</v>
      </c>
    </row>
    <row r="1079" spans="1:36">
      <c r="A1079" s="168">
        <v>1078</v>
      </c>
      <c r="C1079" s="168" t="s">
        <v>1848</v>
      </c>
      <c r="D1079" s="85" t="s">
        <v>4569</v>
      </c>
      <c r="E1079" s="168" t="s">
        <v>4580</v>
      </c>
      <c r="F1079" s="85" t="s">
        <v>4573</v>
      </c>
      <c r="G1079" s="168" t="s">
        <v>2</v>
      </c>
      <c r="H1079" s="168" t="s">
        <v>220</v>
      </c>
      <c r="I1079" s="168">
        <v>2019</v>
      </c>
      <c r="J1079" s="168">
        <v>9</v>
      </c>
      <c r="L1079" s="168" t="s">
        <v>5</v>
      </c>
      <c r="N1079" s="85" t="s">
        <v>4574</v>
      </c>
      <c r="O1079" s="168" t="s">
        <v>3830</v>
      </c>
      <c r="P1079" s="168" t="s">
        <v>4198</v>
      </c>
      <c r="R1079" s="169" t="s">
        <v>4576</v>
      </c>
      <c r="T1079" s="168" t="s">
        <v>4575</v>
      </c>
      <c r="U1079" s="168" t="s">
        <v>1684</v>
      </c>
      <c r="V1079" s="169" t="s">
        <v>4577</v>
      </c>
      <c r="W1079" s="169" t="s">
        <v>4578</v>
      </c>
      <c r="Y1079" s="85" t="s">
        <v>3371</v>
      </c>
      <c r="Z1079" s="168" t="s">
        <v>3373</v>
      </c>
      <c r="AA1079" s="168" t="s">
        <v>19</v>
      </c>
      <c r="AB1079" s="168" t="s">
        <v>14</v>
      </c>
      <c r="AC1079" s="168">
        <v>200</v>
      </c>
      <c r="AD1079" s="145" t="s">
        <v>1679</v>
      </c>
    </row>
    <row r="1080" spans="1:36">
      <c r="A1080" s="168">
        <v>1079</v>
      </c>
      <c r="C1080" s="168" t="s">
        <v>1848</v>
      </c>
      <c r="D1080" s="85" t="s">
        <v>4581</v>
      </c>
      <c r="E1080" s="85" t="s">
        <v>4594</v>
      </c>
      <c r="F1080" s="85" t="s">
        <v>4585</v>
      </c>
      <c r="G1080" s="168" t="s">
        <v>2</v>
      </c>
      <c r="H1080" s="168" t="s">
        <v>220</v>
      </c>
      <c r="I1080" s="168">
        <v>2019</v>
      </c>
      <c r="J1080" s="168">
        <v>9</v>
      </c>
      <c r="K1080" s="168"/>
      <c r="L1080" s="168" t="s">
        <v>5</v>
      </c>
      <c r="N1080" s="85" t="s">
        <v>4589</v>
      </c>
      <c r="O1080" s="85" t="s">
        <v>1742</v>
      </c>
      <c r="P1080" s="85" t="s">
        <v>4197</v>
      </c>
      <c r="R1080" s="97" t="s">
        <v>4593</v>
      </c>
      <c r="T1080" s="85" t="s">
        <v>4592</v>
      </c>
      <c r="U1080" s="85" t="s">
        <v>1686</v>
      </c>
      <c r="V1080" s="97" t="s">
        <v>4590</v>
      </c>
      <c r="W1080" s="97" t="s">
        <v>4591</v>
      </c>
      <c r="Y1080" s="85" t="s">
        <v>4605</v>
      </c>
      <c r="Z1080" s="168" t="s">
        <v>219</v>
      </c>
      <c r="AA1080" s="168" t="s">
        <v>19</v>
      </c>
      <c r="AB1080" s="168" t="s">
        <v>793</v>
      </c>
      <c r="AC1080" s="168">
        <v>200</v>
      </c>
      <c r="AF1080" s="145">
        <v>1</v>
      </c>
      <c r="AH1080" s="145">
        <v>1</v>
      </c>
      <c r="AI1080" s="145" t="s">
        <v>1847</v>
      </c>
      <c r="AJ1080" s="145">
        <v>1</v>
      </c>
    </row>
    <row r="1081" spans="1:36">
      <c r="A1081" s="168">
        <v>1080</v>
      </c>
      <c r="C1081" s="168" t="s">
        <v>1848</v>
      </c>
      <c r="D1081" s="85" t="s">
        <v>4582</v>
      </c>
      <c r="E1081" s="168" t="s">
        <v>4594</v>
      </c>
      <c r="F1081" s="85" t="s">
        <v>4586</v>
      </c>
      <c r="G1081" s="168" t="s">
        <v>2</v>
      </c>
      <c r="H1081" s="168" t="s">
        <v>220</v>
      </c>
      <c r="I1081" s="168">
        <v>2019</v>
      </c>
      <c r="J1081" s="168">
        <v>9</v>
      </c>
      <c r="K1081" s="168"/>
      <c r="L1081" s="168" t="s">
        <v>5</v>
      </c>
      <c r="N1081" s="85" t="s">
        <v>4589</v>
      </c>
      <c r="O1081" s="168" t="s">
        <v>1742</v>
      </c>
      <c r="P1081" s="168" t="s">
        <v>4197</v>
      </c>
      <c r="R1081" s="169" t="s">
        <v>4593</v>
      </c>
      <c r="T1081" s="168" t="s">
        <v>4592</v>
      </c>
      <c r="U1081" s="168" t="s">
        <v>1686</v>
      </c>
      <c r="V1081" s="169" t="s">
        <v>4590</v>
      </c>
      <c r="W1081" s="169" t="s">
        <v>4591</v>
      </c>
      <c r="Y1081" s="85" t="s">
        <v>3370</v>
      </c>
      <c r="Z1081" s="168" t="s">
        <v>219</v>
      </c>
      <c r="AA1081" s="168" t="s">
        <v>19</v>
      </c>
      <c r="AB1081" s="168" t="s">
        <v>14</v>
      </c>
      <c r="AC1081" s="168">
        <v>200</v>
      </c>
    </row>
    <row r="1082" spans="1:36">
      <c r="A1082" s="168">
        <v>1081</v>
      </c>
      <c r="C1082" s="168" t="s">
        <v>1848</v>
      </c>
      <c r="D1082" s="85" t="s">
        <v>4583</v>
      </c>
      <c r="E1082" s="168" t="s">
        <v>4594</v>
      </c>
      <c r="F1082" s="85" t="s">
        <v>4587</v>
      </c>
      <c r="G1082" s="168" t="s">
        <v>2</v>
      </c>
      <c r="H1082" s="168" t="s">
        <v>220</v>
      </c>
      <c r="I1082" s="168">
        <v>2019</v>
      </c>
      <c r="J1082" s="168">
        <v>9</v>
      </c>
      <c r="K1082" s="168"/>
      <c r="L1082" s="168" t="s">
        <v>5</v>
      </c>
      <c r="N1082" s="85" t="s">
        <v>4589</v>
      </c>
      <c r="O1082" s="168" t="s">
        <v>1742</v>
      </c>
      <c r="P1082" s="168" t="s">
        <v>4197</v>
      </c>
      <c r="R1082" s="169" t="s">
        <v>4593</v>
      </c>
      <c r="T1082" s="168" t="s">
        <v>4592</v>
      </c>
      <c r="U1082" s="168" t="s">
        <v>1686</v>
      </c>
      <c r="V1082" s="169" t="s">
        <v>4590</v>
      </c>
      <c r="W1082" s="169" t="s">
        <v>4591</v>
      </c>
      <c r="Y1082" s="85" t="s">
        <v>3370</v>
      </c>
      <c r="Z1082" s="168" t="s">
        <v>219</v>
      </c>
      <c r="AA1082" s="168" t="s">
        <v>19</v>
      </c>
      <c r="AB1082" s="168" t="s">
        <v>14</v>
      </c>
      <c r="AC1082" s="168">
        <v>200</v>
      </c>
    </row>
    <row r="1083" spans="1:36">
      <c r="A1083" s="168">
        <v>1082</v>
      </c>
      <c r="C1083" s="168" t="s">
        <v>1848</v>
      </c>
      <c r="D1083" s="85" t="s">
        <v>4584</v>
      </c>
      <c r="E1083" s="168" t="s">
        <v>4594</v>
      </c>
      <c r="F1083" s="85" t="s">
        <v>4588</v>
      </c>
      <c r="G1083" s="168" t="s">
        <v>2</v>
      </c>
      <c r="H1083" s="168" t="s">
        <v>220</v>
      </c>
      <c r="I1083" s="168">
        <v>2019</v>
      </c>
      <c r="J1083" s="168">
        <v>9</v>
      </c>
      <c r="K1083" s="168"/>
      <c r="L1083" s="168" t="s">
        <v>5</v>
      </c>
      <c r="N1083" s="85" t="s">
        <v>4589</v>
      </c>
      <c r="O1083" s="168" t="s">
        <v>1742</v>
      </c>
      <c r="P1083" s="168" t="s">
        <v>4197</v>
      </c>
      <c r="R1083" s="169" t="s">
        <v>4593</v>
      </c>
      <c r="T1083" s="168" t="s">
        <v>4592</v>
      </c>
      <c r="U1083" s="168" t="s">
        <v>1686</v>
      </c>
      <c r="V1083" s="169" t="s">
        <v>4590</v>
      </c>
      <c r="W1083" s="169" t="s">
        <v>4591</v>
      </c>
      <c r="Y1083" s="85" t="s">
        <v>3371</v>
      </c>
      <c r="Z1083" s="168" t="s">
        <v>3373</v>
      </c>
      <c r="AA1083" s="168" t="s">
        <v>19</v>
      </c>
      <c r="AB1083" s="168" t="s">
        <v>14</v>
      </c>
      <c r="AC1083" s="168">
        <v>200</v>
      </c>
      <c r="AD1083" s="145" t="s">
        <v>1679</v>
      </c>
    </row>
    <row r="1084" spans="1:36">
      <c r="A1084" s="168">
        <v>1083</v>
      </c>
      <c r="C1084" s="168" t="s">
        <v>1848</v>
      </c>
      <c r="D1084" s="85" t="s">
        <v>4595</v>
      </c>
      <c r="E1084" s="168" t="s">
        <v>4607</v>
      </c>
      <c r="F1084" s="85" t="s">
        <v>4598</v>
      </c>
      <c r="G1084" s="168" t="s">
        <v>2</v>
      </c>
      <c r="H1084" s="168" t="s">
        <v>220</v>
      </c>
      <c r="I1084" s="168">
        <v>2019</v>
      </c>
      <c r="J1084" s="168">
        <v>9</v>
      </c>
      <c r="K1084" s="168"/>
      <c r="L1084" s="168" t="s">
        <v>5</v>
      </c>
      <c r="N1084" s="85" t="s">
        <v>4601</v>
      </c>
      <c r="O1084" s="168" t="s">
        <v>1742</v>
      </c>
      <c r="P1084" s="168" t="s">
        <v>4197</v>
      </c>
      <c r="R1084" s="97" t="s">
        <v>4606</v>
      </c>
      <c r="T1084" s="85" t="s">
        <v>4602</v>
      </c>
      <c r="U1084" s="168" t="s">
        <v>1686</v>
      </c>
      <c r="V1084" s="97" t="s">
        <v>4603</v>
      </c>
      <c r="W1084" s="97" t="s">
        <v>4604</v>
      </c>
      <c r="Y1084" s="85" t="s">
        <v>3370</v>
      </c>
      <c r="Z1084" s="168" t="s">
        <v>219</v>
      </c>
      <c r="AA1084" s="168" t="s">
        <v>19</v>
      </c>
      <c r="AB1084" s="168" t="s">
        <v>14</v>
      </c>
      <c r="AC1084" s="168">
        <v>200</v>
      </c>
      <c r="AG1084" s="145">
        <v>1</v>
      </c>
      <c r="AH1084" s="145">
        <v>1</v>
      </c>
      <c r="AI1084" s="145" t="s">
        <v>1847</v>
      </c>
      <c r="AJ1084" s="145">
        <v>1</v>
      </c>
    </row>
    <row r="1085" spans="1:36">
      <c r="A1085" s="168">
        <v>1084</v>
      </c>
      <c r="C1085" s="168" t="s">
        <v>1848</v>
      </c>
      <c r="D1085" s="85" t="s">
        <v>4596</v>
      </c>
      <c r="E1085" s="168" t="s">
        <v>4607</v>
      </c>
      <c r="F1085" s="85" t="s">
        <v>4599</v>
      </c>
      <c r="G1085" s="168" t="s">
        <v>2</v>
      </c>
      <c r="H1085" s="168" t="s">
        <v>220</v>
      </c>
      <c r="I1085" s="168">
        <v>2019</v>
      </c>
      <c r="J1085" s="168">
        <v>9</v>
      </c>
      <c r="K1085" s="168"/>
      <c r="L1085" s="168" t="s">
        <v>5</v>
      </c>
      <c r="N1085" s="168" t="s">
        <v>4601</v>
      </c>
      <c r="O1085" s="168" t="s">
        <v>1742</v>
      </c>
      <c r="P1085" s="168" t="s">
        <v>4197</v>
      </c>
      <c r="R1085" s="169" t="s">
        <v>4606</v>
      </c>
      <c r="T1085" s="168" t="s">
        <v>4602</v>
      </c>
      <c r="U1085" s="168" t="s">
        <v>1686</v>
      </c>
      <c r="V1085" s="169" t="s">
        <v>4603</v>
      </c>
      <c r="W1085" s="169" t="s">
        <v>4604</v>
      </c>
      <c r="Y1085" s="85" t="s">
        <v>3370</v>
      </c>
      <c r="Z1085" s="168" t="s">
        <v>219</v>
      </c>
      <c r="AA1085" s="168" t="s">
        <v>19</v>
      </c>
      <c r="AB1085" s="168" t="s">
        <v>14</v>
      </c>
      <c r="AC1085" s="168">
        <v>200</v>
      </c>
    </row>
    <row r="1086" spans="1:36">
      <c r="A1086" s="168">
        <v>1085</v>
      </c>
      <c r="C1086" s="168" t="s">
        <v>1848</v>
      </c>
      <c r="D1086" s="85" t="s">
        <v>4597</v>
      </c>
      <c r="E1086" s="168" t="s">
        <v>4607</v>
      </c>
      <c r="F1086" s="85" t="s">
        <v>4600</v>
      </c>
      <c r="G1086" s="168" t="s">
        <v>2</v>
      </c>
      <c r="H1086" s="168" t="s">
        <v>220</v>
      </c>
      <c r="I1086" s="168">
        <v>2019</v>
      </c>
      <c r="J1086" s="168">
        <v>9</v>
      </c>
      <c r="K1086" s="168"/>
      <c r="L1086" s="168" t="s">
        <v>5</v>
      </c>
      <c r="N1086" s="168" t="s">
        <v>4601</v>
      </c>
      <c r="O1086" s="168" t="s">
        <v>1742</v>
      </c>
      <c r="P1086" s="168" t="s">
        <v>4197</v>
      </c>
      <c r="R1086" s="169" t="s">
        <v>4606</v>
      </c>
      <c r="T1086" s="168" t="s">
        <v>4602</v>
      </c>
      <c r="U1086" s="168" t="s">
        <v>1686</v>
      </c>
      <c r="V1086" s="169" t="s">
        <v>4603</v>
      </c>
      <c r="W1086" s="169" t="s">
        <v>4604</v>
      </c>
      <c r="Y1086" s="85" t="s">
        <v>3371</v>
      </c>
      <c r="Z1086" s="168" t="s">
        <v>3373</v>
      </c>
      <c r="AA1086" s="168" t="s">
        <v>19</v>
      </c>
      <c r="AB1086" s="168" t="s">
        <v>14</v>
      </c>
      <c r="AC1086" s="168">
        <v>200</v>
      </c>
      <c r="AD1086" s="145" t="s">
        <v>1679</v>
      </c>
    </row>
    <row r="1087" spans="1:36">
      <c r="A1087" s="168">
        <v>1086</v>
      </c>
      <c r="C1087" s="168" t="s">
        <v>1848</v>
      </c>
      <c r="D1087" s="85" t="s">
        <v>4608</v>
      </c>
      <c r="E1087" s="85" t="s">
        <v>4620</v>
      </c>
      <c r="F1087" s="85" t="s">
        <v>4619</v>
      </c>
      <c r="G1087" s="168" t="s">
        <v>2</v>
      </c>
      <c r="H1087" s="168" t="s">
        <v>220</v>
      </c>
      <c r="I1087" s="168">
        <v>2019</v>
      </c>
      <c r="J1087" s="168">
        <v>9</v>
      </c>
      <c r="K1087" s="168"/>
      <c r="L1087" s="168" t="s">
        <v>5</v>
      </c>
      <c r="N1087" s="85" t="s">
        <v>4613</v>
      </c>
      <c r="O1087" s="85" t="s">
        <v>1741</v>
      </c>
      <c r="P1087" s="85" t="s">
        <v>4617</v>
      </c>
      <c r="R1087" s="97" t="s">
        <v>4618</v>
      </c>
      <c r="T1087" s="85" t="s">
        <v>4614</v>
      </c>
      <c r="U1087" s="168" t="s">
        <v>1684</v>
      </c>
      <c r="V1087" s="97" t="s">
        <v>4615</v>
      </c>
      <c r="W1087" s="97" t="s">
        <v>4616</v>
      </c>
      <c r="Y1087" s="168" t="s">
        <v>3370</v>
      </c>
      <c r="Z1087" s="168" t="s">
        <v>219</v>
      </c>
      <c r="AA1087" s="168" t="s">
        <v>19</v>
      </c>
      <c r="AB1087" s="168" t="s">
        <v>14</v>
      </c>
      <c r="AC1087" s="168">
        <v>200</v>
      </c>
      <c r="AG1087" s="145">
        <v>1</v>
      </c>
      <c r="AH1087" s="145">
        <v>1</v>
      </c>
      <c r="AI1087" s="145" t="s">
        <v>1683</v>
      </c>
      <c r="AJ1087" s="145">
        <v>1</v>
      </c>
    </row>
    <row r="1088" spans="1:36">
      <c r="A1088" s="168">
        <v>1087</v>
      </c>
      <c r="C1088" s="168" t="s">
        <v>1848</v>
      </c>
      <c r="D1088" s="85" t="s">
        <v>4609</v>
      </c>
      <c r="E1088" s="85" t="s">
        <v>4620</v>
      </c>
      <c r="F1088" s="85" t="s">
        <v>4611</v>
      </c>
      <c r="G1088" s="168" t="s">
        <v>2</v>
      </c>
      <c r="H1088" s="168" t="s">
        <v>220</v>
      </c>
      <c r="I1088" s="168">
        <v>2019</v>
      </c>
      <c r="J1088" s="168">
        <v>9</v>
      </c>
      <c r="K1088" s="168"/>
      <c r="L1088" s="168" t="s">
        <v>5</v>
      </c>
      <c r="N1088" s="168" t="s">
        <v>4613</v>
      </c>
      <c r="O1088" s="168" t="s">
        <v>1741</v>
      </c>
      <c r="P1088" s="168" t="s">
        <v>4617</v>
      </c>
      <c r="R1088" s="169" t="s">
        <v>4618</v>
      </c>
      <c r="T1088" s="168" t="s">
        <v>4614</v>
      </c>
      <c r="U1088" s="168" t="s">
        <v>1684</v>
      </c>
      <c r="V1088" s="169" t="s">
        <v>4615</v>
      </c>
      <c r="W1088" s="169" t="s">
        <v>4616</v>
      </c>
      <c r="Y1088" s="168" t="s">
        <v>3370</v>
      </c>
      <c r="Z1088" s="168" t="s">
        <v>219</v>
      </c>
      <c r="AA1088" s="168" t="s">
        <v>19</v>
      </c>
      <c r="AB1088" s="168" t="s">
        <v>14</v>
      </c>
      <c r="AC1088" s="168">
        <v>200</v>
      </c>
    </row>
    <row r="1089" spans="1:36">
      <c r="A1089" s="168">
        <v>1088</v>
      </c>
      <c r="C1089" s="168" t="s">
        <v>1848</v>
      </c>
      <c r="D1089" s="85" t="s">
        <v>4610</v>
      </c>
      <c r="E1089" s="85" t="s">
        <v>4620</v>
      </c>
      <c r="F1089" s="85" t="s">
        <v>4612</v>
      </c>
      <c r="G1089" s="168" t="s">
        <v>2</v>
      </c>
      <c r="H1089" s="168" t="s">
        <v>220</v>
      </c>
      <c r="I1089" s="168">
        <v>2019</v>
      </c>
      <c r="J1089" s="168">
        <v>9</v>
      </c>
      <c r="K1089" s="168"/>
      <c r="L1089" s="168" t="s">
        <v>5</v>
      </c>
      <c r="N1089" s="168" t="s">
        <v>4613</v>
      </c>
      <c r="O1089" s="168" t="s">
        <v>1741</v>
      </c>
      <c r="P1089" s="168" t="s">
        <v>4617</v>
      </c>
      <c r="R1089" s="169" t="s">
        <v>4618</v>
      </c>
      <c r="T1089" s="168" t="s">
        <v>4614</v>
      </c>
      <c r="U1089" s="168" t="s">
        <v>1684</v>
      </c>
      <c r="V1089" s="169" t="s">
        <v>4615</v>
      </c>
      <c r="W1089" s="169" t="s">
        <v>4616</v>
      </c>
      <c r="Y1089" s="168" t="s">
        <v>3371</v>
      </c>
      <c r="Z1089" s="168" t="s">
        <v>3373</v>
      </c>
      <c r="AA1089" s="168" t="s">
        <v>19</v>
      </c>
      <c r="AB1089" s="168" t="s">
        <v>14</v>
      </c>
      <c r="AC1089" s="168">
        <v>200</v>
      </c>
      <c r="AD1089" s="145" t="s">
        <v>1679</v>
      </c>
    </row>
    <row r="1090" spans="1:36">
      <c r="A1090" s="168">
        <v>1089</v>
      </c>
      <c r="C1090" s="168" t="s">
        <v>1848</v>
      </c>
      <c r="D1090" s="85" t="s">
        <v>4621</v>
      </c>
      <c r="E1090" s="85" t="s">
        <v>4633</v>
      </c>
      <c r="F1090" s="85" t="s">
        <v>4632</v>
      </c>
      <c r="G1090" s="168" t="s">
        <v>2</v>
      </c>
      <c r="H1090" s="85" t="s">
        <v>220</v>
      </c>
      <c r="I1090" s="168">
        <v>2019</v>
      </c>
      <c r="J1090" s="85">
        <v>7</v>
      </c>
      <c r="L1090" s="168" t="s">
        <v>5</v>
      </c>
      <c r="N1090" s="85" t="s">
        <v>4634</v>
      </c>
      <c r="O1090" s="85" t="s">
        <v>174</v>
      </c>
      <c r="P1090" s="85" t="s">
        <v>4636</v>
      </c>
      <c r="R1090" s="97" t="s">
        <v>4637</v>
      </c>
      <c r="U1090" s="85" t="s">
        <v>1693</v>
      </c>
      <c r="Y1090" s="168" t="s">
        <v>4605</v>
      </c>
      <c r="Z1090" s="168" t="s">
        <v>219</v>
      </c>
      <c r="AA1090" s="168" t="s">
        <v>19</v>
      </c>
      <c r="AB1090" s="168" t="s">
        <v>793</v>
      </c>
      <c r="AC1090" s="168">
        <v>200</v>
      </c>
      <c r="AF1090" s="145">
        <v>1</v>
      </c>
      <c r="AH1090" s="145">
        <v>1</v>
      </c>
      <c r="AI1090" s="145" t="s">
        <v>1847</v>
      </c>
      <c r="AJ1090" s="145">
        <v>1</v>
      </c>
    </row>
    <row r="1091" spans="1:36">
      <c r="A1091" s="168">
        <v>1090</v>
      </c>
      <c r="C1091" s="168" t="s">
        <v>1848</v>
      </c>
      <c r="D1091" s="85" t="s">
        <v>4622</v>
      </c>
      <c r="E1091" s="168" t="s">
        <v>4642</v>
      </c>
      <c r="F1091" s="85" t="s">
        <v>4627</v>
      </c>
      <c r="G1091" s="168" t="s">
        <v>2</v>
      </c>
      <c r="H1091" s="168" t="s">
        <v>220</v>
      </c>
      <c r="I1091" s="168">
        <v>2019</v>
      </c>
      <c r="J1091" s="168">
        <v>7</v>
      </c>
      <c r="L1091" s="168" t="s">
        <v>5</v>
      </c>
      <c r="N1091" s="168" t="s">
        <v>4634</v>
      </c>
      <c r="O1091" s="168" t="s">
        <v>174</v>
      </c>
      <c r="P1091" s="168" t="s">
        <v>4636</v>
      </c>
      <c r="Q1091" s="168"/>
      <c r="R1091" s="169" t="s">
        <v>4637</v>
      </c>
      <c r="U1091" s="168" t="s">
        <v>1693</v>
      </c>
      <c r="Y1091" s="168" t="s">
        <v>3370</v>
      </c>
      <c r="Z1091" s="168" t="s">
        <v>219</v>
      </c>
      <c r="AA1091" s="168" t="s">
        <v>19</v>
      </c>
      <c r="AB1091" s="168" t="s">
        <v>14</v>
      </c>
      <c r="AC1091" s="168">
        <v>200</v>
      </c>
    </row>
    <row r="1092" spans="1:36">
      <c r="A1092" s="168">
        <v>1091</v>
      </c>
      <c r="C1092" s="168" t="s">
        <v>1848</v>
      </c>
      <c r="D1092" s="85" t="s">
        <v>4623</v>
      </c>
      <c r="E1092" s="168" t="s">
        <v>4642</v>
      </c>
      <c r="F1092" s="85" t="s">
        <v>4628</v>
      </c>
      <c r="G1092" s="168" t="s">
        <v>2</v>
      </c>
      <c r="H1092" s="168" t="s">
        <v>220</v>
      </c>
      <c r="I1092" s="168">
        <v>2019</v>
      </c>
      <c r="J1092" s="168">
        <v>7</v>
      </c>
      <c r="L1092" s="168" t="s">
        <v>5</v>
      </c>
      <c r="N1092" s="168" t="s">
        <v>4634</v>
      </c>
      <c r="O1092" s="168" t="s">
        <v>174</v>
      </c>
      <c r="P1092" s="168" t="s">
        <v>4636</v>
      </c>
      <c r="Q1092" s="168"/>
      <c r="R1092" s="169" t="s">
        <v>4637</v>
      </c>
      <c r="U1092" s="168" t="s">
        <v>1693</v>
      </c>
      <c r="Y1092" s="168" t="s">
        <v>3370</v>
      </c>
      <c r="Z1092" s="168" t="s">
        <v>219</v>
      </c>
      <c r="AA1092" s="168" t="s">
        <v>19</v>
      </c>
      <c r="AB1092" s="168" t="s">
        <v>14</v>
      </c>
      <c r="AC1092" s="168">
        <v>200</v>
      </c>
    </row>
    <row r="1093" spans="1:36">
      <c r="A1093" s="168">
        <v>1092</v>
      </c>
      <c r="C1093" s="168" t="s">
        <v>1848</v>
      </c>
      <c r="D1093" s="85" t="s">
        <v>4624</v>
      </c>
      <c r="E1093" s="168" t="s">
        <v>4642</v>
      </c>
      <c r="F1093" s="85" t="s">
        <v>4629</v>
      </c>
      <c r="G1093" s="168" t="s">
        <v>2</v>
      </c>
      <c r="H1093" s="168" t="s">
        <v>220</v>
      </c>
      <c r="I1093" s="168">
        <v>2019</v>
      </c>
      <c r="J1093" s="168">
        <v>7</v>
      </c>
      <c r="L1093" s="168" t="s">
        <v>5</v>
      </c>
      <c r="N1093" s="168" t="s">
        <v>4634</v>
      </c>
      <c r="O1093" s="168" t="s">
        <v>174</v>
      </c>
      <c r="P1093" s="168" t="s">
        <v>4636</v>
      </c>
      <c r="Q1093" s="168"/>
      <c r="R1093" s="169" t="s">
        <v>4637</v>
      </c>
      <c r="U1093" s="168" t="s">
        <v>1693</v>
      </c>
      <c r="Y1093" s="168" t="s">
        <v>3370</v>
      </c>
      <c r="Z1093" s="168" t="s">
        <v>219</v>
      </c>
      <c r="AA1093" s="168" t="s">
        <v>19</v>
      </c>
      <c r="AB1093" s="168" t="s">
        <v>14</v>
      </c>
      <c r="AC1093" s="168">
        <v>200</v>
      </c>
    </row>
    <row r="1094" spans="1:36">
      <c r="A1094" s="168">
        <v>1093</v>
      </c>
      <c r="C1094" s="168" t="s">
        <v>1848</v>
      </c>
      <c r="D1094" s="85" t="s">
        <v>4625</v>
      </c>
      <c r="E1094" s="168" t="s">
        <v>4642</v>
      </c>
      <c r="F1094" s="85" t="s">
        <v>4630</v>
      </c>
      <c r="G1094" s="168" t="s">
        <v>2</v>
      </c>
      <c r="H1094" s="168" t="s">
        <v>220</v>
      </c>
      <c r="I1094" s="168">
        <v>2019</v>
      </c>
      <c r="J1094" s="168">
        <v>7</v>
      </c>
      <c r="L1094" s="85" t="s">
        <v>1852</v>
      </c>
      <c r="N1094" s="168" t="s">
        <v>4634</v>
      </c>
      <c r="O1094" s="168" t="s">
        <v>174</v>
      </c>
      <c r="P1094" s="168" t="s">
        <v>4636</v>
      </c>
      <c r="Q1094" s="168"/>
      <c r="R1094" s="169" t="s">
        <v>4637</v>
      </c>
      <c r="U1094" s="168" t="s">
        <v>1693</v>
      </c>
      <c r="Y1094" s="85" t="s">
        <v>4635</v>
      </c>
      <c r="Z1094" s="85" t="s">
        <v>3541</v>
      </c>
      <c r="AA1094" s="168" t="s">
        <v>19</v>
      </c>
      <c r="AB1094" s="168" t="s">
        <v>14</v>
      </c>
      <c r="AC1094" s="168">
        <v>200</v>
      </c>
    </row>
    <row r="1095" spans="1:36">
      <c r="A1095" s="168">
        <v>1094</v>
      </c>
      <c r="C1095" s="168" t="s">
        <v>1848</v>
      </c>
      <c r="D1095" s="85" t="s">
        <v>4626</v>
      </c>
      <c r="E1095" s="168" t="s">
        <v>4642</v>
      </c>
      <c r="F1095" s="168" t="s">
        <v>4631</v>
      </c>
      <c r="G1095" s="85" t="s">
        <v>179</v>
      </c>
      <c r="H1095" s="168" t="s">
        <v>220</v>
      </c>
      <c r="I1095" s="168">
        <v>2019</v>
      </c>
      <c r="J1095" s="168">
        <v>7</v>
      </c>
      <c r="L1095" s="85" t="s">
        <v>1855</v>
      </c>
      <c r="N1095" s="168" t="s">
        <v>4634</v>
      </c>
      <c r="O1095" s="168" t="s">
        <v>174</v>
      </c>
      <c r="P1095" s="168" t="s">
        <v>4636</v>
      </c>
      <c r="Q1095" s="168"/>
      <c r="R1095" s="169" t="s">
        <v>4637</v>
      </c>
      <c r="U1095" s="168" t="s">
        <v>1693</v>
      </c>
      <c r="Z1095" s="168" t="s">
        <v>3541</v>
      </c>
      <c r="AA1095" s="168" t="s">
        <v>19</v>
      </c>
      <c r="AB1095" s="168" t="s">
        <v>14</v>
      </c>
      <c r="AC1095" s="85">
        <v>200</v>
      </c>
    </row>
    <row r="1096" spans="1:36">
      <c r="A1096" s="168">
        <v>1095</v>
      </c>
      <c r="C1096" s="168" t="s">
        <v>1848</v>
      </c>
      <c r="D1096" s="85" t="s">
        <v>4638</v>
      </c>
      <c r="E1096" s="85" t="s">
        <v>4646</v>
      </c>
      <c r="F1096" s="85" t="s">
        <v>4645</v>
      </c>
      <c r="G1096" s="168" t="s">
        <v>2</v>
      </c>
      <c r="H1096" s="168" t="s">
        <v>220</v>
      </c>
      <c r="I1096" s="168">
        <v>2019</v>
      </c>
      <c r="J1096" s="168">
        <v>7</v>
      </c>
      <c r="K1096" s="168"/>
      <c r="L1096" s="168" t="s">
        <v>5</v>
      </c>
      <c r="N1096" s="85" t="s">
        <v>4641</v>
      </c>
      <c r="O1096" s="85" t="s">
        <v>174</v>
      </c>
      <c r="P1096" s="85" t="s">
        <v>4643</v>
      </c>
      <c r="R1096" s="97" t="s">
        <v>4644</v>
      </c>
      <c r="U1096" s="168" t="s">
        <v>1693</v>
      </c>
      <c r="Y1096" s="168" t="s">
        <v>3370</v>
      </c>
      <c r="Z1096" s="168" t="s">
        <v>219</v>
      </c>
      <c r="AA1096" s="168" t="s">
        <v>19</v>
      </c>
      <c r="AB1096" s="168" t="s">
        <v>14</v>
      </c>
      <c r="AC1096" s="168">
        <v>200</v>
      </c>
      <c r="AF1096" s="145">
        <v>1</v>
      </c>
      <c r="AH1096" s="145">
        <v>1</v>
      </c>
      <c r="AI1096" s="145" t="s">
        <v>1681</v>
      </c>
      <c r="AJ1096" s="145">
        <v>1</v>
      </c>
    </row>
    <row r="1097" spans="1:36">
      <c r="A1097" s="168">
        <v>1096</v>
      </c>
      <c r="C1097" s="168" t="s">
        <v>1848</v>
      </c>
      <c r="D1097" s="85" t="s">
        <v>4639</v>
      </c>
      <c r="E1097" s="168" t="s">
        <v>4646</v>
      </c>
      <c r="F1097" s="85" t="s">
        <v>4640</v>
      </c>
      <c r="G1097" s="168" t="s">
        <v>2</v>
      </c>
      <c r="H1097" s="168" t="s">
        <v>220</v>
      </c>
      <c r="I1097" s="168">
        <v>2019</v>
      </c>
      <c r="J1097" s="168">
        <v>7</v>
      </c>
      <c r="K1097" s="168"/>
      <c r="L1097" s="168" t="s">
        <v>5</v>
      </c>
      <c r="N1097" s="168" t="s">
        <v>4641</v>
      </c>
      <c r="O1097" s="168" t="s">
        <v>174</v>
      </c>
      <c r="P1097" s="168" t="s">
        <v>4643</v>
      </c>
      <c r="Q1097" s="168"/>
      <c r="R1097" s="169" t="s">
        <v>4644</v>
      </c>
      <c r="U1097" s="168" t="s">
        <v>1693</v>
      </c>
      <c r="Y1097" s="168" t="s">
        <v>3370</v>
      </c>
      <c r="Z1097" s="168" t="s">
        <v>219</v>
      </c>
      <c r="AA1097" s="168" t="s">
        <v>19</v>
      </c>
      <c r="AB1097" s="168" t="s">
        <v>14</v>
      </c>
      <c r="AC1097" s="168">
        <v>200</v>
      </c>
    </row>
    <row r="1098" spans="1:36">
      <c r="A1098" s="168">
        <v>1097</v>
      </c>
      <c r="C1098" s="168" t="s">
        <v>1848</v>
      </c>
      <c r="D1098" s="85" t="s">
        <v>4649</v>
      </c>
      <c r="E1098" s="168" t="s">
        <v>4646</v>
      </c>
      <c r="F1098" s="168" t="s">
        <v>4647</v>
      </c>
      <c r="G1098" s="168" t="s">
        <v>179</v>
      </c>
      <c r="H1098" s="168" t="s">
        <v>220</v>
      </c>
      <c r="I1098" s="168">
        <v>2019</v>
      </c>
      <c r="J1098" s="168">
        <v>7</v>
      </c>
      <c r="K1098" s="168"/>
      <c r="L1098" s="168" t="s">
        <v>1855</v>
      </c>
      <c r="N1098" s="168" t="s">
        <v>4641</v>
      </c>
      <c r="O1098" s="168" t="s">
        <v>174</v>
      </c>
      <c r="P1098" s="168" t="s">
        <v>4643</v>
      </c>
      <c r="Q1098" s="168"/>
      <c r="R1098" s="169" t="s">
        <v>4644</v>
      </c>
      <c r="U1098" s="168" t="s">
        <v>1693</v>
      </c>
      <c r="Z1098" s="168" t="s">
        <v>3541</v>
      </c>
      <c r="AA1098" s="168" t="s">
        <v>19</v>
      </c>
      <c r="AB1098" s="168" t="s">
        <v>14</v>
      </c>
      <c r="AC1098" s="85">
        <v>200</v>
      </c>
      <c r="AF1098" s="145">
        <v>1</v>
      </c>
      <c r="AH1098" s="145">
        <v>1</v>
      </c>
      <c r="AI1098" s="145" t="s">
        <v>1681</v>
      </c>
      <c r="AJ1098" s="145">
        <v>1</v>
      </c>
    </row>
    <row r="1099" spans="1:36">
      <c r="A1099" s="168">
        <v>1098</v>
      </c>
      <c r="C1099" s="168" t="s">
        <v>1848</v>
      </c>
      <c r="D1099" s="168" t="s">
        <v>4650</v>
      </c>
      <c r="E1099" s="168" t="s">
        <v>4646</v>
      </c>
      <c r="F1099" s="168" t="s">
        <v>4648</v>
      </c>
      <c r="G1099" s="168" t="s">
        <v>179</v>
      </c>
      <c r="H1099" s="168" t="s">
        <v>220</v>
      </c>
      <c r="I1099" s="168">
        <v>2019</v>
      </c>
      <c r="J1099" s="168">
        <v>7</v>
      </c>
      <c r="K1099" s="168"/>
      <c r="L1099" s="168" t="s">
        <v>1855</v>
      </c>
      <c r="N1099" s="168" t="s">
        <v>4641</v>
      </c>
      <c r="O1099" s="168" t="s">
        <v>174</v>
      </c>
      <c r="P1099" s="168" t="s">
        <v>4643</v>
      </c>
      <c r="Q1099" s="168"/>
      <c r="R1099" s="169" t="s">
        <v>4644</v>
      </c>
      <c r="U1099" s="168" t="s">
        <v>1693</v>
      </c>
      <c r="Z1099" s="168" t="s">
        <v>3541</v>
      </c>
      <c r="AA1099" s="168" t="s">
        <v>19</v>
      </c>
      <c r="AB1099" s="168" t="s">
        <v>14</v>
      </c>
      <c r="AC1099" s="85">
        <v>200</v>
      </c>
    </row>
    <row r="1100" spans="1:36">
      <c r="A1100" s="168">
        <v>1099</v>
      </c>
      <c r="C1100" s="168" t="s">
        <v>1848</v>
      </c>
      <c r="D1100" s="85" t="s">
        <v>4651</v>
      </c>
      <c r="E1100" s="85" t="s">
        <v>4664</v>
      </c>
      <c r="F1100" s="85" t="s">
        <v>4654</v>
      </c>
      <c r="G1100" s="168" t="s">
        <v>2</v>
      </c>
      <c r="H1100" s="168" t="s">
        <v>220</v>
      </c>
      <c r="I1100" s="168">
        <v>2019</v>
      </c>
      <c r="J1100" s="168">
        <v>7</v>
      </c>
      <c r="L1100" s="168" t="s">
        <v>5</v>
      </c>
      <c r="N1100" s="85" t="s">
        <v>4657</v>
      </c>
      <c r="O1100" s="168" t="s">
        <v>174</v>
      </c>
      <c r="P1100" s="85" t="s">
        <v>4658</v>
      </c>
      <c r="R1100" s="97" t="s">
        <v>4659</v>
      </c>
      <c r="U1100" s="168" t="s">
        <v>1693</v>
      </c>
      <c r="Y1100" s="85" t="s">
        <v>4547</v>
      </c>
      <c r="Z1100" s="168" t="s">
        <v>219</v>
      </c>
      <c r="AA1100" s="168" t="s">
        <v>19</v>
      </c>
      <c r="AB1100" s="168" t="s">
        <v>793</v>
      </c>
      <c r="AC1100" s="168">
        <v>200</v>
      </c>
      <c r="AF1100" s="145">
        <v>1</v>
      </c>
      <c r="AH1100" s="145">
        <v>1</v>
      </c>
      <c r="AI1100" s="145" t="s">
        <v>1681</v>
      </c>
      <c r="AJ1100" s="145">
        <v>1</v>
      </c>
    </row>
    <row r="1101" spans="1:36">
      <c r="A1101" s="168">
        <v>1100</v>
      </c>
      <c r="C1101" s="168" t="s">
        <v>1848</v>
      </c>
      <c r="D1101" s="85" t="s">
        <v>4652</v>
      </c>
      <c r="E1101" s="168" t="s">
        <v>4664</v>
      </c>
      <c r="F1101" s="85" t="s">
        <v>4655</v>
      </c>
      <c r="G1101" s="168" t="s">
        <v>2</v>
      </c>
      <c r="H1101" s="168" t="s">
        <v>220</v>
      </c>
      <c r="I1101" s="168">
        <v>2019</v>
      </c>
      <c r="J1101" s="168">
        <v>7</v>
      </c>
      <c r="L1101" s="168" t="s">
        <v>5</v>
      </c>
      <c r="N1101" s="85" t="s">
        <v>4657</v>
      </c>
      <c r="O1101" s="168" t="s">
        <v>174</v>
      </c>
      <c r="P1101" s="168" t="s">
        <v>4658</v>
      </c>
      <c r="Q1101" s="168"/>
      <c r="R1101" s="169" t="s">
        <v>4659</v>
      </c>
      <c r="U1101" s="168" t="s">
        <v>1693</v>
      </c>
      <c r="Y1101" s="168" t="s">
        <v>3370</v>
      </c>
      <c r="Z1101" s="168" t="s">
        <v>219</v>
      </c>
      <c r="AA1101" s="168" t="s">
        <v>19</v>
      </c>
      <c r="AB1101" s="168" t="s">
        <v>14</v>
      </c>
      <c r="AC1101" s="168">
        <v>200</v>
      </c>
    </row>
    <row r="1102" spans="1:36">
      <c r="A1102" s="168">
        <v>1101</v>
      </c>
      <c r="C1102" s="168" t="s">
        <v>1848</v>
      </c>
      <c r="D1102" s="85" t="s">
        <v>4653</v>
      </c>
      <c r="E1102" s="168" t="s">
        <v>4664</v>
      </c>
      <c r="F1102" s="85" t="s">
        <v>4656</v>
      </c>
      <c r="G1102" s="168" t="s">
        <v>2</v>
      </c>
      <c r="H1102" s="168" t="s">
        <v>220</v>
      </c>
      <c r="I1102" s="168">
        <v>2019</v>
      </c>
      <c r="J1102" s="168">
        <v>7</v>
      </c>
      <c r="L1102" s="168" t="s">
        <v>5</v>
      </c>
      <c r="N1102" s="85" t="s">
        <v>4657</v>
      </c>
      <c r="O1102" s="168" t="s">
        <v>174</v>
      </c>
      <c r="P1102" s="168" t="s">
        <v>4658</v>
      </c>
      <c r="Q1102" s="168"/>
      <c r="R1102" s="169" t="s">
        <v>4659</v>
      </c>
      <c r="U1102" s="168" t="s">
        <v>1693</v>
      </c>
      <c r="Y1102" s="168" t="s">
        <v>3370</v>
      </c>
      <c r="Z1102" s="168" t="s">
        <v>219</v>
      </c>
      <c r="AA1102" s="168" t="s">
        <v>19</v>
      </c>
      <c r="AB1102" s="168" t="s">
        <v>14</v>
      </c>
      <c r="AC1102" s="168">
        <v>200</v>
      </c>
    </row>
    <row r="1103" spans="1:36">
      <c r="A1103" s="168">
        <v>1102</v>
      </c>
      <c r="C1103" s="168" t="s">
        <v>1848</v>
      </c>
      <c r="D1103" s="85" t="s">
        <v>4660</v>
      </c>
      <c r="E1103" s="168" t="s">
        <v>4664</v>
      </c>
      <c r="F1103" s="168" t="s">
        <v>4662</v>
      </c>
      <c r="G1103" s="168" t="s">
        <v>179</v>
      </c>
      <c r="H1103" s="168" t="s">
        <v>220</v>
      </c>
      <c r="I1103" s="168">
        <v>2019</v>
      </c>
      <c r="J1103" s="168">
        <v>7</v>
      </c>
      <c r="L1103" s="168" t="s">
        <v>1855</v>
      </c>
      <c r="N1103" s="168" t="s">
        <v>4657</v>
      </c>
      <c r="O1103" s="168" t="s">
        <v>174</v>
      </c>
      <c r="P1103" s="168" t="s">
        <v>4658</v>
      </c>
      <c r="Q1103" s="168"/>
      <c r="R1103" s="169" t="s">
        <v>4659</v>
      </c>
      <c r="U1103" s="168" t="s">
        <v>1693</v>
      </c>
      <c r="Z1103" s="168" t="s">
        <v>3541</v>
      </c>
      <c r="AA1103" s="168" t="s">
        <v>19</v>
      </c>
      <c r="AB1103" s="168" t="s">
        <v>14</v>
      </c>
      <c r="AC1103" s="85">
        <v>200</v>
      </c>
      <c r="AF1103" s="145">
        <v>1</v>
      </c>
      <c r="AH1103" s="145">
        <v>1</v>
      </c>
      <c r="AI1103" s="145" t="s">
        <v>1681</v>
      </c>
      <c r="AJ1103" s="145">
        <v>1</v>
      </c>
    </row>
    <row r="1104" spans="1:36">
      <c r="A1104" s="168">
        <v>1103</v>
      </c>
      <c r="C1104" s="168" t="s">
        <v>1848</v>
      </c>
      <c r="D1104" s="168" t="s">
        <v>4661</v>
      </c>
      <c r="E1104" s="168" t="s">
        <v>4664</v>
      </c>
      <c r="F1104" s="168" t="s">
        <v>4663</v>
      </c>
      <c r="G1104" s="168" t="s">
        <v>179</v>
      </c>
      <c r="H1104" s="168" t="s">
        <v>220</v>
      </c>
      <c r="I1104" s="168">
        <v>2019</v>
      </c>
      <c r="J1104" s="168">
        <v>7</v>
      </c>
      <c r="L1104" s="168" t="s">
        <v>1855</v>
      </c>
      <c r="N1104" s="168" t="s">
        <v>4657</v>
      </c>
      <c r="O1104" s="168" t="s">
        <v>174</v>
      </c>
      <c r="P1104" s="168" t="s">
        <v>4658</v>
      </c>
      <c r="Q1104" s="168"/>
      <c r="R1104" s="169" t="s">
        <v>4659</v>
      </c>
      <c r="U1104" s="168" t="s">
        <v>1693</v>
      </c>
      <c r="Z1104" s="168" t="s">
        <v>3541</v>
      </c>
      <c r="AA1104" s="168" t="s">
        <v>19</v>
      </c>
      <c r="AB1104" s="168" t="s">
        <v>14</v>
      </c>
      <c r="AC1104" s="85">
        <v>200</v>
      </c>
    </row>
    <row r="1105" spans="1:40">
      <c r="A1105" s="168">
        <v>1104</v>
      </c>
      <c r="C1105" s="168" t="s">
        <v>1848</v>
      </c>
      <c r="D1105" s="85" t="s">
        <v>4665</v>
      </c>
      <c r="E1105" s="85" t="s">
        <v>4677</v>
      </c>
      <c r="F1105" s="85" t="s">
        <v>4676</v>
      </c>
      <c r="G1105" s="168" t="s">
        <v>2</v>
      </c>
      <c r="H1105" s="168" t="s">
        <v>220</v>
      </c>
      <c r="I1105" s="168">
        <v>2019</v>
      </c>
      <c r="J1105" s="168">
        <v>8</v>
      </c>
      <c r="L1105" s="168" t="s">
        <v>5</v>
      </c>
      <c r="N1105" s="85" t="s">
        <v>4679</v>
      </c>
      <c r="O1105" s="85" t="s">
        <v>1741</v>
      </c>
      <c r="P1105" s="85" t="s">
        <v>4617</v>
      </c>
      <c r="R1105" s="97" t="s">
        <v>4680</v>
      </c>
      <c r="U1105" s="85" t="s">
        <v>1685</v>
      </c>
      <c r="Y1105" s="168" t="s">
        <v>4547</v>
      </c>
      <c r="Z1105" s="168" t="s">
        <v>219</v>
      </c>
      <c r="AA1105" s="168" t="s">
        <v>19</v>
      </c>
      <c r="AB1105" s="168" t="s">
        <v>793</v>
      </c>
      <c r="AC1105" s="168">
        <v>200</v>
      </c>
      <c r="AG1105" s="145">
        <v>1</v>
      </c>
      <c r="AH1105" s="145">
        <v>1</v>
      </c>
      <c r="AI1105" s="145" t="s">
        <v>1847</v>
      </c>
      <c r="AJ1105" s="145">
        <v>1</v>
      </c>
    </row>
    <row r="1106" spans="1:40">
      <c r="A1106" s="168">
        <v>1105</v>
      </c>
      <c r="C1106" s="168" t="s">
        <v>1848</v>
      </c>
      <c r="D1106" s="85" t="s">
        <v>4670</v>
      </c>
      <c r="E1106" s="168" t="s">
        <v>4678</v>
      </c>
      <c r="F1106" s="85" t="s">
        <v>4671</v>
      </c>
      <c r="G1106" s="168" t="s">
        <v>2</v>
      </c>
      <c r="H1106" s="168" t="s">
        <v>220</v>
      </c>
      <c r="I1106" s="168">
        <v>2019</v>
      </c>
      <c r="J1106" s="168">
        <v>8</v>
      </c>
      <c r="K1106" s="168"/>
      <c r="L1106" s="168" t="s">
        <v>5</v>
      </c>
      <c r="N1106" s="168" t="s">
        <v>4679</v>
      </c>
      <c r="O1106" s="168" t="s">
        <v>1741</v>
      </c>
      <c r="P1106" s="168" t="s">
        <v>4617</v>
      </c>
      <c r="Q1106" s="168"/>
      <c r="R1106" s="169" t="s">
        <v>4680</v>
      </c>
      <c r="U1106" s="168" t="s">
        <v>1685</v>
      </c>
      <c r="Y1106" s="168" t="s">
        <v>4547</v>
      </c>
      <c r="Z1106" s="168" t="s">
        <v>219</v>
      </c>
      <c r="AA1106" s="168" t="s">
        <v>19</v>
      </c>
      <c r="AB1106" s="168" t="s">
        <v>793</v>
      </c>
      <c r="AC1106" s="168">
        <v>200</v>
      </c>
      <c r="AG1106" s="145">
        <v>1</v>
      </c>
      <c r="AH1106" s="145">
        <v>1</v>
      </c>
      <c r="AI1106" s="145" t="s">
        <v>1847</v>
      </c>
      <c r="AJ1106" s="145">
        <v>1</v>
      </c>
    </row>
    <row r="1107" spans="1:40">
      <c r="A1107" s="168">
        <v>1106</v>
      </c>
      <c r="C1107" s="168" t="s">
        <v>1848</v>
      </c>
      <c r="D1107" s="85" t="s">
        <v>4666</v>
      </c>
      <c r="E1107" s="168" t="s">
        <v>4678</v>
      </c>
      <c r="F1107" s="85" t="s">
        <v>4672</v>
      </c>
      <c r="G1107" s="168" t="s">
        <v>2</v>
      </c>
      <c r="H1107" s="168" t="s">
        <v>220</v>
      </c>
      <c r="I1107" s="168">
        <v>2019</v>
      </c>
      <c r="J1107" s="168">
        <v>8</v>
      </c>
      <c r="K1107" s="168"/>
      <c r="L1107" s="168" t="s">
        <v>5</v>
      </c>
      <c r="N1107" s="168" t="s">
        <v>4679</v>
      </c>
      <c r="O1107" s="168" t="s">
        <v>1741</v>
      </c>
      <c r="P1107" s="168" t="s">
        <v>4617</v>
      </c>
      <c r="Q1107" s="168"/>
      <c r="R1107" s="169" t="s">
        <v>4680</v>
      </c>
      <c r="U1107" s="168" t="s">
        <v>1685</v>
      </c>
      <c r="Y1107" s="168" t="s">
        <v>3370</v>
      </c>
      <c r="Z1107" s="168" t="s">
        <v>219</v>
      </c>
      <c r="AA1107" s="168" t="s">
        <v>19</v>
      </c>
      <c r="AB1107" s="168" t="s">
        <v>14</v>
      </c>
      <c r="AC1107" s="168">
        <v>200</v>
      </c>
    </row>
    <row r="1108" spans="1:40">
      <c r="A1108" s="168">
        <v>1107</v>
      </c>
      <c r="C1108" s="168" t="s">
        <v>1848</v>
      </c>
      <c r="D1108" s="85" t="s">
        <v>4667</v>
      </c>
      <c r="E1108" s="168" t="s">
        <v>4678</v>
      </c>
      <c r="F1108" s="85" t="s">
        <v>4673</v>
      </c>
      <c r="G1108" s="168" t="s">
        <v>2</v>
      </c>
      <c r="H1108" s="168" t="s">
        <v>220</v>
      </c>
      <c r="I1108" s="168">
        <v>2019</v>
      </c>
      <c r="J1108" s="168">
        <v>8</v>
      </c>
      <c r="K1108" s="168"/>
      <c r="L1108" s="168" t="s">
        <v>5</v>
      </c>
      <c r="N1108" s="168" t="s">
        <v>4679</v>
      </c>
      <c r="O1108" s="168" t="s">
        <v>1741</v>
      </c>
      <c r="P1108" s="168" t="s">
        <v>4617</v>
      </c>
      <c r="Q1108" s="168"/>
      <c r="R1108" s="169" t="s">
        <v>4680</v>
      </c>
      <c r="U1108" s="168" t="s">
        <v>1685</v>
      </c>
      <c r="Y1108" s="168" t="s">
        <v>3370</v>
      </c>
      <c r="Z1108" s="168" t="s">
        <v>219</v>
      </c>
      <c r="AA1108" s="168" t="s">
        <v>19</v>
      </c>
      <c r="AB1108" s="168" t="s">
        <v>14</v>
      </c>
      <c r="AC1108" s="168">
        <v>200</v>
      </c>
    </row>
    <row r="1109" spans="1:40">
      <c r="A1109" s="168">
        <v>1108</v>
      </c>
      <c r="C1109" s="168" t="s">
        <v>1848</v>
      </c>
      <c r="D1109" s="85" t="s">
        <v>4668</v>
      </c>
      <c r="E1109" s="168" t="s">
        <v>4678</v>
      </c>
      <c r="F1109" s="85" t="s">
        <v>4674</v>
      </c>
      <c r="G1109" s="168" t="s">
        <v>2</v>
      </c>
      <c r="H1109" s="168" t="s">
        <v>220</v>
      </c>
      <c r="I1109" s="168">
        <v>2019</v>
      </c>
      <c r="J1109" s="168">
        <v>8</v>
      </c>
      <c r="K1109" s="168"/>
      <c r="L1109" s="168" t="s">
        <v>5</v>
      </c>
      <c r="N1109" s="168" t="s">
        <v>4679</v>
      </c>
      <c r="O1109" s="168" t="s">
        <v>1741</v>
      </c>
      <c r="P1109" s="168" t="s">
        <v>4617</v>
      </c>
      <c r="Q1109" s="168"/>
      <c r="R1109" s="169" t="s">
        <v>4680</v>
      </c>
      <c r="U1109" s="168" t="s">
        <v>1685</v>
      </c>
      <c r="Y1109" s="168" t="s">
        <v>3370</v>
      </c>
      <c r="Z1109" s="168" t="s">
        <v>219</v>
      </c>
      <c r="AA1109" s="168" t="s">
        <v>19</v>
      </c>
      <c r="AB1109" s="168" t="s">
        <v>14</v>
      </c>
      <c r="AC1109" s="168">
        <v>200</v>
      </c>
    </row>
    <row r="1110" spans="1:40">
      <c r="A1110" s="168">
        <v>1109</v>
      </c>
      <c r="C1110" s="168" t="s">
        <v>1848</v>
      </c>
      <c r="D1110" s="85" t="s">
        <v>4669</v>
      </c>
      <c r="E1110" s="168" t="s">
        <v>4678</v>
      </c>
      <c r="F1110" s="85" t="s">
        <v>4675</v>
      </c>
      <c r="G1110" s="168" t="s">
        <v>2</v>
      </c>
      <c r="H1110" s="168" t="s">
        <v>220</v>
      </c>
      <c r="I1110" s="168">
        <v>2019</v>
      </c>
      <c r="J1110" s="168">
        <v>8</v>
      </c>
      <c r="K1110" s="168"/>
      <c r="L1110" s="168" t="s">
        <v>5</v>
      </c>
      <c r="N1110" s="168" t="s">
        <v>4679</v>
      </c>
      <c r="O1110" s="168" t="s">
        <v>1741</v>
      </c>
      <c r="P1110" s="168" t="s">
        <v>4617</v>
      </c>
      <c r="Q1110" s="168"/>
      <c r="R1110" s="169" t="s">
        <v>4680</v>
      </c>
      <c r="U1110" s="168" t="s">
        <v>1685</v>
      </c>
      <c r="Y1110" s="168" t="s">
        <v>3371</v>
      </c>
      <c r="Z1110" s="168" t="s">
        <v>3373</v>
      </c>
      <c r="AA1110" s="168" t="s">
        <v>19</v>
      </c>
      <c r="AB1110" s="168" t="s">
        <v>14</v>
      </c>
      <c r="AC1110" s="168">
        <v>200</v>
      </c>
      <c r="AD1110" s="145" t="s">
        <v>1679</v>
      </c>
    </row>
    <row r="1111" spans="1:40">
      <c r="A1111" s="168">
        <v>1110</v>
      </c>
      <c r="C1111" s="168" t="s">
        <v>1848</v>
      </c>
      <c r="D1111" s="85" t="s">
        <v>4681</v>
      </c>
      <c r="E1111" s="85" t="s">
        <v>4683</v>
      </c>
      <c r="F1111" s="85" t="s">
        <v>4682</v>
      </c>
      <c r="G1111" s="168" t="s">
        <v>2</v>
      </c>
      <c r="H1111" s="168" t="s">
        <v>220</v>
      </c>
      <c r="I1111" s="168">
        <v>2019</v>
      </c>
      <c r="J1111" s="168">
        <v>8</v>
      </c>
      <c r="K1111" s="168"/>
      <c r="L1111" s="168" t="s">
        <v>1909</v>
      </c>
      <c r="N1111" s="168" t="s">
        <v>4684</v>
      </c>
      <c r="O1111" s="168" t="s">
        <v>1741</v>
      </c>
      <c r="P1111" s="168" t="s">
        <v>4685</v>
      </c>
      <c r="Q1111" s="168"/>
      <c r="R1111" s="169" t="s">
        <v>4686</v>
      </c>
      <c r="T1111" s="85" t="s">
        <v>4687</v>
      </c>
      <c r="U1111" s="85" t="s">
        <v>1685</v>
      </c>
      <c r="Y1111" s="168" t="s">
        <v>4635</v>
      </c>
      <c r="Z1111" s="168" t="s">
        <v>3541</v>
      </c>
      <c r="AA1111" s="168" t="s">
        <v>19</v>
      </c>
      <c r="AB1111" s="168" t="s">
        <v>14</v>
      </c>
      <c r="AC1111" s="168">
        <v>200</v>
      </c>
      <c r="AG1111" s="145">
        <v>1</v>
      </c>
      <c r="AH1111" s="145">
        <v>1</v>
      </c>
      <c r="AI1111" s="145" t="s">
        <v>1683</v>
      </c>
      <c r="AJ1111" s="145">
        <v>1</v>
      </c>
    </row>
    <row r="1112" spans="1:40">
      <c r="A1112" s="168">
        <v>1111</v>
      </c>
      <c r="C1112" s="168" t="s">
        <v>1848</v>
      </c>
      <c r="D1112" s="85" t="s">
        <v>4688</v>
      </c>
      <c r="E1112" s="85" t="s">
        <v>4693</v>
      </c>
      <c r="F1112" s="85" t="s">
        <v>4692</v>
      </c>
      <c r="G1112" s="168" t="s">
        <v>2</v>
      </c>
      <c r="H1112" s="168" t="s">
        <v>220</v>
      </c>
      <c r="I1112" s="168">
        <v>2019</v>
      </c>
      <c r="J1112" s="168">
        <v>9</v>
      </c>
      <c r="L1112" s="85" t="s">
        <v>0</v>
      </c>
      <c r="N1112" s="85" t="s">
        <v>4691</v>
      </c>
      <c r="O1112" s="85" t="s">
        <v>196</v>
      </c>
      <c r="P1112" s="85" t="s">
        <v>4696</v>
      </c>
      <c r="R1112" s="97" t="s">
        <v>4697</v>
      </c>
      <c r="U1112" s="85" t="s">
        <v>1688</v>
      </c>
      <c r="Y1112" s="168" t="s">
        <v>4547</v>
      </c>
      <c r="Z1112" s="168" t="s">
        <v>219</v>
      </c>
      <c r="AA1112" s="168" t="s">
        <v>19</v>
      </c>
      <c r="AB1112" s="168" t="s">
        <v>793</v>
      </c>
      <c r="AC1112" s="168">
        <v>200</v>
      </c>
    </row>
    <row r="1113" spans="1:40">
      <c r="A1113" s="168">
        <v>1112</v>
      </c>
      <c r="C1113" s="168" t="s">
        <v>1848</v>
      </c>
      <c r="D1113" s="85" t="s">
        <v>4689</v>
      </c>
      <c r="E1113" s="168" t="s">
        <v>4693</v>
      </c>
      <c r="F1113" s="168" t="s">
        <v>4694</v>
      </c>
      <c r="G1113" s="168" t="s">
        <v>1677</v>
      </c>
      <c r="H1113" s="168" t="s">
        <v>220</v>
      </c>
      <c r="I1113" s="168">
        <v>2019</v>
      </c>
      <c r="J1113" s="168">
        <v>9</v>
      </c>
      <c r="L1113" s="85" t="s">
        <v>1855</v>
      </c>
      <c r="N1113" s="168" t="s">
        <v>4691</v>
      </c>
      <c r="O1113" s="168" t="s">
        <v>196</v>
      </c>
      <c r="P1113" s="168" t="s">
        <v>4696</v>
      </c>
      <c r="Q1113" s="168"/>
      <c r="R1113" s="169" t="s">
        <v>4697</v>
      </c>
      <c r="U1113" s="85" t="s">
        <v>1688</v>
      </c>
      <c r="Z1113" s="168" t="s">
        <v>3541</v>
      </c>
      <c r="AA1113" s="168" t="s">
        <v>19</v>
      </c>
      <c r="AB1113" s="85" t="s">
        <v>14</v>
      </c>
      <c r="AC1113" s="85">
        <v>200</v>
      </c>
      <c r="AF1113" s="145">
        <v>1</v>
      </c>
      <c r="AH1113" s="145">
        <v>1</v>
      </c>
      <c r="AI1113" s="145" t="s">
        <v>1681</v>
      </c>
      <c r="AJ1113" s="145">
        <v>1</v>
      </c>
    </row>
    <row r="1114" spans="1:40">
      <c r="A1114" s="168">
        <v>1113</v>
      </c>
      <c r="C1114" s="168" t="s">
        <v>1848</v>
      </c>
      <c r="D1114" s="85" t="s">
        <v>4690</v>
      </c>
      <c r="E1114" s="168" t="s">
        <v>4693</v>
      </c>
      <c r="F1114" s="168" t="s">
        <v>4695</v>
      </c>
      <c r="G1114" s="168" t="s">
        <v>1677</v>
      </c>
      <c r="H1114" s="168" t="s">
        <v>220</v>
      </c>
      <c r="I1114" s="168">
        <v>2019</v>
      </c>
      <c r="J1114" s="168">
        <v>9</v>
      </c>
      <c r="L1114" s="85" t="s">
        <v>1855</v>
      </c>
      <c r="N1114" s="168" t="s">
        <v>4691</v>
      </c>
      <c r="O1114" s="168" t="s">
        <v>196</v>
      </c>
      <c r="P1114" s="168" t="s">
        <v>4696</v>
      </c>
      <c r="Q1114" s="168"/>
      <c r="R1114" s="169" t="s">
        <v>4697</v>
      </c>
      <c r="U1114" s="85" t="s">
        <v>1688</v>
      </c>
      <c r="Z1114" s="168" t="s">
        <v>3541</v>
      </c>
      <c r="AA1114" s="168" t="s">
        <v>19</v>
      </c>
      <c r="AB1114" s="85" t="s">
        <v>14</v>
      </c>
      <c r="AC1114" s="85">
        <v>200</v>
      </c>
    </row>
    <row r="1115" spans="1:40" s="165" customFormat="1">
      <c r="A1115" s="165">
        <v>1114</v>
      </c>
      <c r="C1115" s="165" t="s">
        <v>1849</v>
      </c>
      <c r="D1115" s="165" t="s">
        <v>578</v>
      </c>
      <c r="E1115" s="165" t="s">
        <v>4703</v>
      </c>
      <c r="F1115" s="165" t="s">
        <v>4702</v>
      </c>
      <c r="G1115" s="165" t="s">
        <v>2</v>
      </c>
      <c r="H1115" s="165" t="s">
        <v>220</v>
      </c>
      <c r="I1115" s="165">
        <v>2019</v>
      </c>
      <c r="J1115" s="165">
        <v>10</v>
      </c>
      <c r="L1115" s="165" t="s">
        <v>0</v>
      </c>
      <c r="O1115" s="165" t="s">
        <v>172</v>
      </c>
      <c r="R1115" s="167"/>
      <c r="T1115" s="165" t="s">
        <v>4705</v>
      </c>
      <c r="U1115" s="165" t="s">
        <v>172</v>
      </c>
      <c r="V1115" s="167" t="s">
        <v>4706</v>
      </c>
      <c r="W1115" s="167" t="s">
        <v>4707</v>
      </c>
      <c r="Y1115" s="165" t="s">
        <v>776</v>
      </c>
      <c r="Z1115" s="165" t="s">
        <v>791</v>
      </c>
      <c r="AA1115" s="165" t="s">
        <v>19</v>
      </c>
      <c r="AB1115" s="165" t="s">
        <v>793</v>
      </c>
      <c r="AC1115" s="165">
        <v>200</v>
      </c>
      <c r="AD1115" s="173"/>
      <c r="AE1115" s="173"/>
      <c r="AF1115" s="173">
        <v>1</v>
      </c>
      <c r="AG1115" s="173"/>
      <c r="AH1115" s="173">
        <v>1</v>
      </c>
      <c r="AI1115" s="173" t="s">
        <v>1683</v>
      </c>
      <c r="AJ1115" s="173">
        <v>1</v>
      </c>
      <c r="AK1115" s="172"/>
      <c r="AL1115" s="172"/>
      <c r="AM1115" s="172"/>
      <c r="AN1115" s="172"/>
    </row>
    <row r="1116" spans="1:40" s="165" customFormat="1">
      <c r="A1116" s="165">
        <v>1115</v>
      </c>
      <c r="C1116" s="165" t="s">
        <v>1849</v>
      </c>
      <c r="D1116" s="165" t="s">
        <v>579</v>
      </c>
      <c r="E1116" s="165" t="s">
        <v>4703</v>
      </c>
      <c r="F1116" s="165" t="s">
        <v>4699</v>
      </c>
      <c r="G1116" s="165" t="s">
        <v>2</v>
      </c>
      <c r="H1116" s="165" t="s">
        <v>220</v>
      </c>
      <c r="I1116" s="165">
        <v>2019</v>
      </c>
      <c r="J1116" s="165">
        <v>10</v>
      </c>
      <c r="L1116" s="165" t="s">
        <v>0</v>
      </c>
      <c r="O1116" s="165" t="s">
        <v>172</v>
      </c>
      <c r="R1116" s="167"/>
      <c r="T1116" s="165" t="s">
        <v>4704</v>
      </c>
      <c r="U1116" s="165" t="s">
        <v>172</v>
      </c>
      <c r="V1116" s="167" t="s">
        <v>4706</v>
      </c>
      <c r="W1116" s="167" t="s">
        <v>4707</v>
      </c>
      <c r="Y1116" s="165" t="s">
        <v>777</v>
      </c>
      <c r="Z1116" s="165" t="s">
        <v>791</v>
      </c>
      <c r="AA1116" s="165" t="s">
        <v>19</v>
      </c>
      <c r="AB1116" s="165" t="s">
        <v>14</v>
      </c>
      <c r="AC1116" s="165">
        <v>200</v>
      </c>
      <c r="AD1116" s="173"/>
      <c r="AE1116" s="173"/>
      <c r="AF1116" s="173"/>
      <c r="AG1116" s="173"/>
      <c r="AH1116" s="173"/>
      <c r="AI1116" s="173"/>
      <c r="AJ1116" s="173"/>
      <c r="AK1116" s="172"/>
      <c r="AL1116" s="172"/>
      <c r="AM1116" s="172"/>
      <c r="AN1116" s="172"/>
    </row>
    <row r="1117" spans="1:40" s="165" customFormat="1">
      <c r="A1117" s="165">
        <v>1116</v>
      </c>
      <c r="C1117" s="165" t="s">
        <v>1849</v>
      </c>
      <c r="D1117" s="165" t="s">
        <v>580</v>
      </c>
      <c r="E1117" s="165" t="s">
        <v>4703</v>
      </c>
      <c r="F1117" s="165" t="s">
        <v>4700</v>
      </c>
      <c r="G1117" s="165" t="s">
        <v>2</v>
      </c>
      <c r="H1117" s="165" t="s">
        <v>220</v>
      </c>
      <c r="I1117" s="165">
        <v>2019</v>
      </c>
      <c r="J1117" s="165">
        <v>10</v>
      </c>
      <c r="L1117" s="165" t="s">
        <v>0</v>
      </c>
      <c r="O1117" s="165" t="s">
        <v>172</v>
      </c>
      <c r="R1117" s="167"/>
      <c r="T1117" s="165" t="s">
        <v>4704</v>
      </c>
      <c r="U1117" s="165" t="s">
        <v>172</v>
      </c>
      <c r="V1117" s="167" t="s">
        <v>4706</v>
      </c>
      <c r="W1117" s="167" t="s">
        <v>4707</v>
      </c>
      <c r="Y1117" s="165" t="s">
        <v>777</v>
      </c>
      <c r="Z1117" s="165" t="s">
        <v>791</v>
      </c>
      <c r="AA1117" s="165" t="s">
        <v>19</v>
      </c>
      <c r="AB1117" s="165" t="s">
        <v>14</v>
      </c>
      <c r="AC1117" s="165">
        <v>200</v>
      </c>
      <c r="AD1117" s="173"/>
      <c r="AE1117" s="173"/>
      <c r="AF1117" s="173"/>
      <c r="AG1117" s="173"/>
      <c r="AH1117" s="173"/>
      <c r="AI1117" s="173"/>
      <c r="AJ1117" s="173"/>
      <c r="AK1117" s="172"/>
      <c r="AL1117" s="172"/>
      <c r="AM1117" s="172"/>
      <c r="AN1117" s="172"/>
    </row>
    <row r="1118" spans="1:40" s="165" customFormat="1">
      <c r="A1118" s="165">
        <v>1117</v>
      </c>
      <c r="C1118" s="165" t="s">
        <v>1849</v>
      </c>
      <c r="D1118" s="165" t="s">
        <v>4698</v>
      </c>
      <c r="E1118" s="165" t="s">
        <v>4703</v>
      </c>
      <c r="F1118" s="165" t="s">
        <v>4701</v>
      </c>
      <c r="G1118" s="165" t="s">
        <v>2</v>
      </c>
      <c r="H1118" s="165" t="s">
        <v>220</v>
      </c>
      <c r="I1118" s="165">
        <v>2019</v>
      </c>
      <c r="J1118" s="165">
        <v>10</v>
      </c>
      <c r="L1118" s="165" t="s">
        <v>0</v>
      </c>
      <c r="O1118" s="165" t="s">
        <v>172</v>
      </c>
      <c r="R1118" s="167"/>
      <c r="T1118" s="165" t="s">
        <v>4704</v>
      </c>
      <c r="U1118" s="165" t="s">
        <v>172</v>
      </c>
      <c r="V1118" s="167" t="s">
        <v>4706</v>
      </c>
      <c r="W1118" s="167" t="s">
        <v>4707</v>
      </c>
      <c r="Y1118" s="165" t="s">
        <v>3370</v>
      </c>
      <c r="Z1118" s="165" t="s">
        <v>219</v>
      </c>
      <c r="AA1118" s="165" t="s">
        <v>19</v>
      </c>
      <c r="AB1118" s="165" t="s">
        <v>14</v>
      </c>
      <c r="AC1118" s="165">
        <v>200</v>
      </c>
      <c r="AD1118" s="173"/>
      <c r="AE1118" s="173"/>
      <c r="AF1118" s="173"/>
      <c r="AG1118" s="173"/>
      <c r="AH1118" s="173"/>
      <c r="AI1118" s="173"/>
      <c r="AJ1118" s="173"/>
      <c r="AK1118" s="172"/>
      <c r="AL1118" s="172"/>
      <c r="AM1118" s="172"/>
      <c r="AN1118" s="172"/>
    </row>
    <row r="1119" spans="1:40" s="165" customFormat="1">
      <c r="A1119" s="165">
        <v>1118</v>
      </c>
      <c r="C1119" s="165" t="s">
        <v>1850</v>
      </c>
      <c r="D1119" s="165" t="s">
        <v>4708</v>
      </c>
      <c r="E1119" s="165" t="str">
        <f>LEFT(F1119,11)</f>
        <v>태안읍-2019-10</v>
      </c>
      <c r="F1119" s="165" t="s">
        <v>4734</v>
      </c>
      <c r="G1119" s="165" t="s">
        <v>2</v>
      </c>
      <c r="H1119" s="165" t="s">
        <v>796</v>
      </c>
      <c r="I1119" s="165">
        <v>2019</v>
      </c>
      <c r="L1119" s="165" t="s">
        <v>3368</v>
      </c>
      <c r="M1119" s="165" t="s">
        <v>1</v>
      </c>
      <c r="O1119" s="165" t="s">
        <v>1741</v>
      </c>
      <c r="R1119" s="167"/>
      <c r="T1119" s="165" t="s">
        <v>4787</v>
      </c>
      <c r="U1119" s="165" t="s">
        <v>1684</v>
      </c>
      <c r="V1119" s="167" t="s">
        <v>4763</v>
      </c>
      <c r="W1119" s="167" t="s">
        <v>4764</v>
      </c>
      <c r="Y1119" s="165" t="s">
        <v>3370</v>
      </c>
      <c r="Z1119" s="165" t="s">
        <v>219</v>
      </c>
      <c r="AA1119" s="165" t="s">
        <v>19</v>
      </c>
      <c r="AB1119" s="165" t="s">
        <v>14</v>
      </c>
      <c r="AC1119" s="165">
        <v>200</v>
      </c>
      <c r="AD1119" s="173"/>
      <c r="AE1119" s="173"/>
      <c r="AF1119" s="173"/>
      <c r="AG1119" s="173"/>
      <c r="AH1119" s="173"/>
      <c r="AI1119" s="173"/>
      <c r="AJ1119" s="173"/>
      <c r="AK1119" s="172"/>
      <c r="AL1119" s="172"/>
      <c r="AM1119" s="172"/>
      <c r="AN1119" s="172"/>
    </row>
    <row r="1120" spans="1:40" s="165" customFormat="1">
      <c r="A1120" s="165">
        <v>1119</v>
      </c>
      <c r="C1120" s="165" t="s">
        <v>1850</v>
      </c>
      <c r="D1120" s="165" t="s">
        <v>4709</v>
      </c>
      <c r="E1120" s="165" t="str">
        <f t="shared" ref="E1120:E1147" si="45">LEFT(F1120,11)</f>
        <v>태안읍-2019-09</v>
      </c>
      <c r="F1120" s="165" t="s">
        <v>4735</v>
      </c>
      <c r="G1120" s="165" t="s">
        <v>2</v>
      </c>
      <c r="H1120" s="165" t="s">
        <v>796</v>
      </c>
      <c r="I1120" s="165">
        <v>2019</v>
      </c>
      <c r="L1120" s="165" t="s">
        <v>3368</v>
      </c>
      <c r="M1120" s="165" t="s">
        <v>1</v>
      </c>
      <c r="O1120" s="165" t="s">
        <v>1741</v>
      </c>
      <c r="R1120" s="167"/>
      <c r="T1120" s="165" t="s">
        <v>4788</v>
      </c>
      <c r="U1120" s="165" t="s">
        <v>1684</v>
      </c>
      <c r="V1120" s="167" t="s">
        <v>4765</v>
      </c>
      <c r="W1120" s="167" t="s">
        <v>4766</v>
      </c>
      <c r="Y1120" s="165" t="s">
        <v>3370</v>
      </c>
      <c r="Z1120" s="165" t="s">
        <v>219</v>
      </c>
      <c r="AA1120" s="165" t="s">
        <v>19</v>
      </c>
      <c r="AB1120" s="165" t="s">
        <v>14</v>
      </c>
      <c r="AC1120" s="165">
        <v>200</v>
      </c>
      <c r="AD1120" s="173"/>
      <c r="AE1120" s="173"/>
      <c r="AF1120" s="173"/>
      <c r="AG1120" s="173">
        <v>1</v>
      </c>
      <c r="AH1120" s="173">
        <v>1</v>
      </c>
      <c r="AI1120" s="173" t="s">
        <v>1847</v>
      </c>
      <c r="AJ1120" s="173"/>
      <c r="AK1120" s="172"/>
      <c r="AL1120" s="172"/>
      <c r="AM1120" s="172"/>
      <c r="AN1120" s="172"/>
    </row>
    <row r="1121" spans="1:40" s="165" customFormat="1">
      <c r="A1121" s="165">
        <v>1120</v>
      </c>
      <c r="C1121" s="165" t="s">
        <v>1850</v>
      </c>
      <c r="D1121" s="165" t="s">
        <v>4710</v>
      </c>
      <c r="E1121" s="165" t="str">
        <f t="shared" si="45"/>
        <v>태안읍-2019-09</v>
      </c>
      <c r="F1121" s="165" t="s">
        <v>4736</v>
      </c>
      <c r="G1121" s="165" t="s">
        <v>2</v>
      </c>
      <c r="H1121" s="165" t="s">
        <v>796</v>
      </c>
      <c r="I1121" s="165">
        <v>2019</v>
      </c>
      <c r="L1121" s="165" t="s">
        <v>3368</v>
      </c>
      <c r="M1121" s="165" t="s">
        <v>1</v>
      </c>
      <c r="O1121" s="165" t="s">
        <v>1741</v>
      </c>
      <c r="R1121" s="167"/>
      <c r="T1121" s="165" t="s">
        <v>4788</v>
      </c>
      <c r="U1121" s="165" t="s">
        <v>1684</v>
      </c>
      <c r="V1121" s="167" t="s">
        <v>4765</v>
      </c>
      <c r="W1121" s="167" t="s">
        <v>4766</v>
      </c>
      <c r="Y1121" s="165" t="s">
        <v>3370</v>
      </c>
      <c r="Z1121" s="165" t="s">
        <v>219</v>
      </c>
      <c r="AA1121" s="165" t="s">
        <v>19</v>
      </c>
      <c r="AB1121" s="165" t="s">
        <v>14</v>
      </c>
      <c r="AC1121" s="165">
        <v>200</v>
      </c>
      <c r="AD1121" s="173"/>
      <c r="AE1121" s="173"/>
      <c r="AF1121" s="173"/>
      <c r="AG1121" s="173"/>
      <c r="AH1121" s="173"/>
      <c r="AI1121" s="173"/>
      <c r="AJ1121" s="173"/>
      <c r="AK1121" s="172"/>
      <c r="AL1121" s="172"/>
      <c r="AM1121" s="172"/>
      <c r="AN1121" s="172"/>
    </row>
    <row r="1122" spans="1:40" s="165" customFormat="1">
      <c r="A1122" s="165">
        <v>1121</v>
      </c>
      <c r="C1122" s="165" t="s">
        <v>1850</v>
      </c>
      <c r="D1122" s="165" t="s">
        <v>4711</v>
      </c>
      <c r="E1122" s="165" t="str">
        <f t="shared" si="45"/>
        <v>태안읍-2019-11</v>
      </c>
      <c r="F1122" s="165" t="s">
        <v>4737</v>
      </c>
      <c r="G1122" s="165" t="s">
        <v>2</v>
      </c>
      <c r="H1122" s="165" t="s">
        <v>796</v>
      </c>
      <c r="I1122" s="165">
        <v>2019</v>
      </c>
      <c r="L1122" s="165" t="s">
        <v>3368</v>
      </c>
      <c r="M1122" s="165" t="s">
        <v>1</v>
      </c>
      <c r="O1122" s="165" t="s">
        <v>1741</v>
      </c>
      <c r="R1122" s="167"/>
      <c r="T1122" s="165" t="s">
        <v>4789</v>
      </c>
      <c r="U1122" s="165" t="s">
        <v>1684</v>
      </c>
      <c r="V1122" s="167" t="s">
        <v>4767</v>
      </c>
      <c r="W1122" s="167" t="s">
        <v>4768</v>
      </c>
      <c r="Y1122" s="165" t="s">
        <v>3370</v>
      </c>
      <c r="Z1122" s="165" t="s">
        <v>219</v>
      </c>
      <c r="AA1122" s="165" t="s">
        <v>19</v>
      </c>
      <c r="AB1122" s="165" t="s">
        <v>14</v>
      </c>
      <c r="AC1122" s="165">
        <v>200</v>
      </c>
      <c r="AD1122" s="173"/>
      <c r="AE1122" s="173"/>
      <c r="AF1122" s="173"/>
      <c r="AG1122" s="173">
        <v>1</v>
      </c>
      <c r="AH1122" s="173">
        <v>1</v>
      </c>
      <c r="AI1122" s="173" t="s">
        <v>1847</v>
      </c>
      <c r="AJ1122" s="173"/>
      <c r="AK1122" s="172"/>
      <c r="AL1122" s="172"/>
      <c r="AM1122" s="172"/>
      <c r="AN1122" s="172"/>
    </row>
    <row r="1123" spans="1:40" s="165" customFormat="1">
      <c r="A1123" s="165">
        <v>1122</v>
      </c>
      <c r="C1123" s="165" t="s">
        <v>1850</v>
      </c>
      <c r="D1123" s="165" t="s">
        <v>4712</v>
      </c>
      <c r="E1123" s="165" t="str">
        <f t="shared" si="45"/>
        <v>태안읍-2019-11</v>
      </c>
      <c r="F1123" s="165" t="s">
        <v>4738</v>
      </c>
      <c r="G1123" s="165" t="s">
        <v>2</v>
      </c>
      <c r="H1123" s="165" t="s">
        <v>796</v>
      </c>
      <c r="I1123" s="165">
        <v>2019</v>
      </c>
      <c r="L1123" s="165" t="s">
        <v>3368</v>
      </c>
      <c r="M1123" s="165" t="s">
        <v>1</v>
      </c>
      <c r="O1123" s="165" t="s">
        <v>1741</v>
      </c>
      <c r="R1123" s="167"/>
      <c r="T1123" s="165" t="s">
        <v>4789</v>
      </c>
      <c r="U1123" s="165" t="s">
        <v>1684</v>
      </c>
      <c r="V1123" s="167" t="s">
        <v>4767</v>
      </c>
      <c r="W1123" s="167" t="s">
        <v>4768</v>
      </c>
      <c r="Y1123" s="165" t="s">
        <v>3370</v>
      </c>
      <c r="Z1123" s="165" t="s">
        <v>219</v>
      </c>
      <c r="AA1123" s="165" t="s">
        <v>19</v>
      </c>
      <c r="AB1123" s="165" t="s">
        <v>14</v>
      </c>
      <c r="AC1123" s="165">
        <v>200</v>
      </c>
      <c r="AD1123" s="173"/>
      <c r="AE1123" s="173"/>
      <c r="AF1123" s="173"/>
      <c r="AG1123" s="173"/>
      <c r="AH1123" s="173"/>
      <c r="AI1123" s="173"/>
      <c r="AJ1123" s="173"/>
      <c r="AK1123" s="172"/>
      <c r="AL1123" s="172"/>
      <c r="AM1123" s="172"/>
      <c r="AN1123" s="172"/>
    </row>
    <row r="1124" spans="1:40" s="165" customFormat="1">
      <c r="A1124" s="165">
        <v>1123</v>
      </c>
      <c r="C1124" s="165" t="s">
        <v>1850</v>
      </c>
      <c r="D1124" s="165" t="s">
        <v>4713</v>
      </c>
      <c r="E1124" s="165" t="str">
        <f t="shared" si="45"/>
        <v>태안읍-2019-12</v>
      </c>
      <c r="F1124" s="165" t="s">
        <v>4739</v>
      </c>
      <c r="G1124" s="165" t="s">
        <v>2</v>
      </c>
      <c r="H1124" s="165" t="s">
        <v>796</v>
      </c>
      <c r="I1124" s="165">
        <v>2019</v>
      </c>
      <c r="L1124" s="165" t="s">
        <v>3368</v>
      </c>
      <c r="M1124" s="165" t="s">
        <v>1</v>
      </c>
      <c r="O1124" s="165" t="s">
        <v>1741</v>
      </c>
      <c r="R1124" s="167"/>
      <c r="T1124" s="165" t="s">
        <v>4790</v>
      </c>
      <c r="U1124" s="165" t="s">
        <v>1684</v>
      </c>
      <c r="V1124" s="167" t="s">
        <v>4769</v>
      </c>
      <c r="W1124" s="167" t="s">
        <v>4770</v>
      </c>
      <c r="Y1124" s="165" t="s">
        <v>3370</v>
      </c>
      <c r="Z1124" s="165" t="s">
        <v>219</v>
      </c>
      <c r="AA1124" s="165" t="s">
        <v>19</v>
      </c>
      <c r="AB1124" s="165" t="s">
        <v>14</v>
      </c>
      <c r="AC1124" s="165">
        <v>200</v>
      </c>
      <c r="AD1124" s="173"/>
      <c r="AE1124" s="173"/>
      <c r="AF1124" s="173"/>
      <c r="AG1124" s="173">
        <v>1</v>
      </c>
      <c r="AH1124" s="173">
        <v>1</v>
      </c>
      <c r="AI1124" s="173" t="s">
        <v>1847</v>
      </c>
      <c r="AJ1124" s="173"/>
      <c r="AK1124" s="172"/>
      <c r="AL1124" s="172"/>
      <c r="AM1124" s="172"/>
      <c r="AN1124" s="172"/>
    </row>
    <row r="1125" spans="1:40" s="165" customFormat="1">
      <c r="A1125" s="165">
        <v>1124</v>
      </c>
      <c r="C1125" s="165" t="s">
        <v>1850</v>
      </c>
      <c r="D1125" s="165" t="s">
        <v>4714</v>
      </c>
      <c r="E1125" s="165" t="str">
        <f t="shared" si="45"/>
        <v>태안읍-2019-12</v>
      </c>
      <c r="F1125" s="165" t="s">
        <v>4740</v>
      </c>
      <c r="G1125" s="165" t="s">
        <v>2</v>
      </c>
      <c r="H1125" s="165" t="s">
        <v>796</v>
      </c>
      <c r="I1125" s="165">
        <v>2019</v>
      </c>
      <c r="L1125" s="165" t="s">
        <v>3368</v>
      </c>
      <c r="M1125" s="165" t="s">
        <v>1</v>
      </c>
      <c r="O1125" s="165" t="s">
        <v>1741</v>
      </c>
      <c r="R1125" s="167"/>
      <c r="T1125" s="165" t="s">
        <v>4790</v>
      </c>
      <c r="U1125" s="165" t="s">
        <v>1684</v>
      </c>
      <c r="V1125" s="167" t="s">
        <v>4769</v>
      </c>
      <c r="W1125" s="167" t="s">
        <v>4770</v>
      </c>
      <c r="Y1125" s="165" t="s">
        <v>3370</v>
      </c>
      <c r="Z1125" s="165" t="s">
        <v>219</v>
      </c>
      <c r="AA1125" s="165" t="s">
        <v>19</v>
      </c>
      <c r="AB1125" s="165" t="s">
        <v>14</v>
      </c>
      <c r="AC1125" s="165">
        <v>200</v>
      </c>
      <c r="AD1125" s="173"/>
      <c r="AE1125" s="173"/>
      <c r="AF1125" s="173"/>
      <c r="AG1125" s="173"/>
      <c r="AH1125" s="173"/>
      <c r="AI1125" s="173"/>
      <c r="AJ1125" s="173"/>
      <c r="AK1125" s="172"/>
      <c r="AL1125" s="172"/>
      <c r="AM1125" s="172"/>
      <c r="AN1125" s="172"/>
    </row>
    <row r="1126" spans="1:40" s="165" customFormat="1">
      <c r="A1126" s="165">
        <v>1125</v>
      </c>
      <c r="C1126" s="165" t="s">
        <v>1850</v>
      </c>
      <c r="D1126" s="165" t="s">
        <v>4715</v>
      </c>
      <c r="E1126" s="165" t="str">
        <f t="shared" si="45"/>
        <v>태안읍-2019-13</v>
      </c>
      <c r="F1126" s="165" t="s">
        <v>4741</v>
      </c>
      <c r="G1126" s="165" t="s">
        <v>2</v>
      </c>
      <c r="H1126" s="165" t="s">
        <v>796</v>
      </c>
      <c r="I1126" s="165">
        <v>2019</v>
      </c>
      <c r="L1126" s="165" t="s">
        <v>3368</v>
      </c>
      <c r="M1126" s="165" t="s">
        <v>1</v>
      </c>
      <c r="O1126" s="165" t="s">
        <v>1741</v>
      </c>
      <c r="R1126" s="167"/>
      <c r="T1126" s="165" t="s">
        <v>4791</v>
      </c>
      <c r="U1126" s="165" t="s">
        <v>1684</v>
      </c>
      <c r="V1126" s="167" t="s">
        <v>4771</v>
      </c>
      <c r="W1126" s="167" t="s">
        <v>4772</v>
      </c>
      <c r="Y1126" s="165" t="s">
        <v>3370</v>
      </c>
      <c r="Z1126" s="165" t="s">
        <v>219</v>
      </c>
      <c r="AA1126" s="165" t="s">
        <v>19</v>
      </c>
      <c r="AB1126" s="165" t="s">
        <v>14</v>
      </c>
      <c r="AC1126" s="165">
        <v>200</v>
      </c>
      <c r="AD1126" s="173"/>
      <c r="AE1126" s="173"/>
      <c r="AF1126" s="173"/>
      <c r="AG1126" s="173">
        <v>1</v>
      </c>
      <c r="AH1126" s="173">
        <v>1</v>
      </c>
      <c r="AI1126" s="173" t="s">
        <v>1847</v>
      </c>
      <c r="AJ1126" s="173"/>
      <c r="AK1126" s="172"/>
      <c r="AL1126" s="172"/>
      <c r="AM1126" s="172"/>
      <c r="AN1126" s="172"/>
    </row>
    <row r="1127" spans="1:40" s="165" customFormat="1">
      <c r="A1127" s="165">
        <v>1126</v>
      </c>
      <c r="C1127" s="165" t="s">
        <v>1850</v>
      </c>
      <c r="D1127" s="165" t="s">
        <v>4716</v>
      </c>
      <c r="E1127" s="165" t="str">
        <f t="shared" si="45"/>
        <v>태안읍-2019-13</v>
      </c>
      <c r="F1127" s="165" t="s">
        <v>4742</v>
      </c>
      <c r="G1127" s="165" t="s">
        <v>2</v>
      </c>
      <c r="H1127" s="165" t="s">
        <v>796</v>
      </c>
      <c r="I1127" s="165">
        <v>2019</v>
      </c>
      <c r="L1127" s="165" t="s">
        <v>3368</v>
      </c>
      <c r="M1127" s="165" t="s">
        <v>1</v>
      </c>
      <c r="O1127" s="165" t="s">
        <v>1741</v>
      </c>
      <c r="R1127" s="167"/>
      <c r="T1127" s="165" t="s">
        <v>4791</v>
      </c>
      <c r="U1127" s="165" t="s">
        <v>1684</v>
      </c>
      <c r="V1127" s="167" t="s">
        <v>4771</v>
      </c>
      <c r="W1127" s="167" t="s">
        <v>4772</v>
      </c>
      <c r="Y1127" s="165" t="s">
        <v>3370</v>
      </c>
      <c r="Z1127" s="165" t="s">
        <v>219</v>
      </c>
      <c r="AA1127" s="165" t="s">
        <v>19</v>
      </c>
      <c r="AB1127" s="165" t="s">
        <v>14</v>
      </c>
      <c r="AC1127" s="165">
        <v>200</v>
      </c>
      <c r="AD1127" s="173"/>
      <c r="AE1127" s="173"/>
      <c r="AF1127" s="173"/>
      <c r="AG1127" s="173"/>
      <c r="AH1127" s="173"/>
      <c r="AI1127" s="173"/>
      <c r="AJ1127" s="173"/>
      <c r="AK1127" s="172"/>
      <c r="AL1127" s="172"/>
      <c r="AM1127" s="172"/>
      <c r="AN1127" s="172"/>
    </row>
    <row r="1128" spans="1:40" s="165" customFormat="1">
      <c r="A1128" s="165">
        <v>1127</v>
      </c>
      <c r="C1128" s="165" t="s">
        <v>1850</v>
      </c>
      <c r="D1128" s="165" t="s">
        <v>4717</v>
      </c>
      <c r="E1128" s="165" t="str">
        <f t="shared" si="45"/>
        <v>태안읍-2019-14</v>
      </c>
      <c r="F1128" s="165" t="s">
        <v>4743</v>
      </c>
      <c r="G1128" s="165" t="s">
        <v>2</v>
      </c>
      <c r="H1128" s="165" t="s">
        <v>796</v>
      </c>
      <c r="I1128" s="165">
        <v>2019</v>
      </c>
      <c r="L1128" s="165" t="s">
        <v>3368</v>
      </c>
      <c r="M1128" s="165" t="s">
        <v>1</v>
      </c>
      <c r="O1128" s="165" t="s">
        <v>1741</v>
      </c>
      <c r="R1128" s="167"/>
      <c r="T1128" s="165" t="s">
        <v>4792</v>
      </c>
      <c r="U1128" s="165" t="s">
        <v>1684</v>
      </c>
      <c r="V1128" s="167" t="s">
        <v>4773</v>
      </c>
      <c r="W1128" s="167" t="s">
        <v>4774</v>
      </c>
      <c r="Y1128" s="165" t="s">
        <v>3370</v>
      </c>
      <c r="Z1128" s="165" t="s">
        <v>219</v>
      </c>
      <c r="AA1128" s="165" t="s">
        <v>19</v>
      </c>
      <c r="AB1128" s="165" t="s">
        <v>14</v>
      </c>
      <c r="AC1128" s="165">
        <v>200</v>
      </c>
      <c r="AD1128" s="173"/>
      <c r="AE1128" s="173"/>
      <c r="AF1128" s="173"/>
      <c r="AG1128" s="173">
        <v>1</v>
      </c>
      <c r="AH1128" s="173">
        <v>1</v>
      </c>
      <c r="AI1128" s="173" t="s">
        <v>1847</v>
      </c>
      <c r="AJ1128" s="173"/>
      <c r="AK1128" s="172"/>
      <c r="AL1128" s="172"/>
      <c r="AM1128" s="172"/>
      <c r="AN1128" s="172"/>
    </row>
    <row r="1129" spans="1:40" s="165" customFormat="1">
      <c r="A1129" s="165">
        <v>1128</v>
      </c>
      <c r="C1129" s="165" t="s">
        <v>1850</v>
      </c>
      <c r="D1129" s="165" t="s">
        <v>4718</v>
      </c>
      <c r="E1129" s="165" t="str">
        <f t="shared" si="45"/>
        <v>태안읍-2019-14</v>
      </c>
      <c r="F1129" s="165" t="s">
        <v>4744</v>
      </c>
      <c r="G1129" s="165" t="s">
        <v>2</v>
      </c>
      <c r="H1129" s="165" t="s">
        <v>796</v>
      </c>
      <c r="I1129" s="165">
        <v>2019</v>
      </c>
      <c r="L1129" s="165" t="s">
        <v>3368</v>
      </c>
      <c r="M1129" s="165" t="s">
        <v>1</v>
      </c>
      <c r="O1129" s="165" t="s">
        <v>1741</v>
      </c>
      <c r="R1129" s="167"/>
      <c r="T1129" s="165" t="s">
        <v>4792</v>
      </c>
      <c r="U1129" s="165" t="s">
        <v>1684</v>
      </c>
      <c r="V1129" s="167" t="s">
        <v>4773</v>
      </c>
      <c r="W1129" s="167" t="s">
        <v>4774</v>
      </c>
      <c r="Y1129" s="165" t="s">
        <v>3370</v>
      </c>
      <c r="Z1129" s="165" t="s">
        <v>219</v>
      </c>
      <c r="AA1129" s="165" t="s">
        <v>19</v>
      </c>
      <c r="AB1129" s="165" t="s">
        <v>14</v>
      </c>
      <c r="AC1129" s="165">
        <v>200</v>
      </c>
      <c r="AD1129" s="173"/>
      <c r="AE1129" s="173"/>
      <c r="AF1129" s="173"/>
      <c r="AG1129" s="173"/>
      <c r="AH1129" s="173"/>
      <c r="AI1129" s="173"/>
      <c r="AJ1129" s="173"/>
      <c r="AK1129" s="172"/>
      <c r="AL1129" s="172"/>
      <c r="AM1129" s="172"/>
      <c r="AN1129" s="172"/>
    </row>
    <row r="1130" spans="1:40" s="165" customFormat="1">
      <c r="A1130" s="165">
        <v>1129</v>
      </c>
      <c r="C1130" s="165" t="s">
        <v>1850</v>
      </c>
      <c r="D1130" s="165" t="s">
        <v>4719</v>
      </c>
      <c r="E1130" s="165" t="str">
        <f t="shared" si="45"/>
        <v>태안읍-2019-14</v>
      </c>
      <c r="F1130" s="165" t="s">
        <v>4745</v>
      </c>
      <c r="G1130" s="165" t="s">
        <v>2</v>
      </c>
      <c r="H1130" s="165" t="s">
        <v>796</v>
      </c>
      <c r="I1130" s="165">
        <v>2019</v>
      </c>
      <c r="L1130" s="165" t="s">
        <v>3368</v>
      </c>
      <c r="M1130" s="165" t="s">
        <v>1</v>
      </c>
      <c r="O1130" s="165" t="s">
        <v>1741</v>
      </c>
      <c r="R1130" s="167"/>
      <c r="T1130" s="165" t="s">
        <v>4793</v>
      </c>
      <c r="U1130" s="165" t="s">
        <v>1684</v>
      </c>
      <c r="V1130" s="167" t="s">
        <v>4775</v>
      </c>
      <c r="W1130" s="167" t="s">
        <v>4776</v>
      </c>
      <c r="Y1130" s="165" t="s">
        <v>3370</v>
      </c>
      <c r="Z1130" s="165" t="s">
        <v>219</v>
      </c>
      <c r="AA1130" s="165" t="s">
        <v>19</v>
      </c>
      <c r="AB1130" s="165" t="s">
        <v>14</v>
      </c>
      <c r="AC1130" s="165">
        <v>200</v>
      </c>
      <c r="AD1130" s="173"/>
      <c r="AE1130" s="173"/>
      <c r="AF1130" s="173"/>
      <c r="AG1130" s="173">
        <v>1</v>
      </c>
      <c r="AH1130" s="173">
        <v>1</v>
      </c>
      <c r="AI1130" s="173" t="s">
        <v>1847</v>
      </c>
      <c r="AJ1130" s="173"/>
      <c r="AK1130" s="172"/>
      <c r="AL1130" s="172"/>
      <c r="AM1130" s="172"/>
      <c r="AN1130" s="172"/>
    </row>
    <row r="1131" spans="1:40" s="165" customFormat="1">
      <c r="A1131" s="165">
        <v>1130</v>
      </c>
      <c r="C1131" s="165" t="s">
        <v>1850</v>
      </c>
      <c r="D1131" s="165" t="s">
        <v>4720</v>
      </c>
      <c r="E1131" s="165" t="str">
        <f t="shared" si="45"/>
        <v>태안읍-2019-14</v>
      </c>
      <c r="F1131" s="165" t="s">
        <v>4746</v>
      </c>
      <c r="G1131" s="165" t="s">
        <v>2</v>
      </c>
      <c r="H1131" s="165" t="s">
        <v>796</v>
      </c>
      <c r="I1131" s="165">
        <v>2019</v>
      </c>
      <c r="L1131" s="165" t="s">
        <v>3368</v>
      </c>
      <c r="M1131" s="165" t="s">
        <v>1</v>
      </c>
      <c r="O1131" s="165" t="s">
        <v>1741</v>
      </c>
      <c r="R1131" s="167"/>
      <c r="T1131" s="165" t="s">
        <v>4793</v>
      </c>
      <c r="U1131" s="165" t="s">
        <v>1684</v>
      </c>
      <c r="V1131" s="167" t="s">
        <v>4775</v>
      </c>
      <c r="W1131" s="167" t="s">
        <v>4776</v>
      </c>
      <c r="Y1131" s="165" t="s">
        <v>3370</v>
      </c>
      <c r="Z1131" s="165" t="s">
        <v>219</v>
      </c>
      <c r="AA1131" s="165" t="s">
        <v>19</v>
      </c>
      <c r="AB1131" s="165" t="s">
        <v>14</v>
      </c>
      <c r="AC1131" s="165">
        <v>200</v>
      </c>
      <c r="AD1131" s="173"/>
      <c r="AE1131" s="173"/>
      <c r="AF1131" s="173"/>
      <c r="AG1131" s="173"/>
      <c r="AH1131" s="173"/>
      <c r="AI1131" s="173"/>
      <c r="AJ1131" s="173"/>
      <c r="AK1131" s="172"/>
      <c r="AL1131" s="172"/>
      <c r="AM1131" s="172"/>
      <c r="AN1131" s="172"/>
    </row>
    <row r="1132" spans="1:40" s="165" customFormat="1">
      <c r="A1132" s="165">
        <v>1131</v>
      </c>
      <c r="C1132" s="165" t="s">
        <v>1850</v>
      </c>
      <c r="D1132" s="165" t="s">
        <v>4721</v>
      </c>
      <c r="E1132" s="165" t="str">
        <f t="shared" si="45"/>
        <v>태안읍-2019-15</v>
      </c>
      <c r="F1132" s="165" t="s">
        <v>4747</v>
      </c>
      <c r="G1132" s="165" t="s">
        <v>2</v>
      </c>
      <c r="H1132" s="165" t="s">
        <v>796</v>
      </c>
      <c r="I1132" s="165">
        <v>2019</v>
      </c>
      <c r="L1132" s="165" t="s">
        <v>3368</v>
      </c>
      <c r="M1132" s="165" t="s">
        <v>1</v>
      </c>
      <c r="O1132" s="165" t="s">
        <v>1741</v>
      </c>
      <c r="R1132" s="167"/>
      <c r="T1132" s="165" t="s">
        <v>4794</v>
      </c>
      <c r="U1132" s="165" t="s">
        <v>1684</v>
      </c>
      <c r="V1132" s="167" t="s">
        <v>4777</v>
      </c>
      <c r="W1132" s="167" t="s">
        <v>4778</v>
      </c>
      <c r="Y1132" s="165" t="s">
        <v>3370</v>
      </c>
      <c r="Z1132" s="165" t="s">
        <v>219</v>
      </c>
      <c r="AA1132" s="165" t="s">
        <v>19</v>
      </c>
      <c r="AB1132" s="165" t="s">
        <v>14</v>
      </c>
      <c r="AC1132" s="165">
        <v>200</v>
      </c>
      <c r="AD1132" s="173"/>
      <c r="AE1132" s="173"/>
      <c r="AF1132" s="173"/>
      <c r="AG1132" s="173">
        <v>1</v>
      </c>
      <c r="AH1132" s="173">
        <v>1</v>
      </c>
      <c r="AI1132" s="173" t="s">
        <v>1847</v>
      </c>
      <c r="AJ1132" s="173"/>
      <c r="AK1132" s="172"/>
      <c r="AL1132" s="172"/>
      <c r="AM1132" s="172"/>
      <c r="AN1132" s="172"/>
    </row>
    <row r="1133" spans="1:40" s="165" customFormat="1">
      <c r="A1133" s="165">
        <v>1132</v>
      </c>
      <c r="C1133" s="165" t="s">
        <v>1850</v>
      </c>
      <c r="D1133" s="165" t="s">
        <v>4722</v>
      </c>
      <c r="E1133" s="165" t="str">
        <f t="shared" si="45"/>
        <v>태안읍-2019-15</v>
      </c>
      <c r="F1133" s="165" t="s">
        <v>4748</v>
      </c>
      <c r="G1133" s="165" t="s">
        <v>2</v>
      </c>
      <c r="H1133" s="165" t="s">
        <v>796</v>
      </c>
      <c r="I1133" s="165">
        <v>2019</v>
      </c>
      <c r="L1133" s="165" t="s">
        <v>3368</v>
      </c>
      <c r="M1133" s="165" t="s">
        <v>1</v>
      </c>
      <c r="O1133" s="165" t="s">
        <v>1741</v>
      </c>
      <c r="R1133" s="167"/>
      <c r="T1133" s="165" t="s">
        <v>4794</v>
      </c>
      <c r="U1133" s="165" t="s">
        <v>1684</v>
      </c>
      <c r="V1133" s="167" t="s">
        <v>4777</v>
      </c>
      <c r="W1133" s="167" t="s">
        <v>4778</v>
      </c>
      <c r="Y1133" s="165" t="s">
        <v>3370</v>
      </c>
      <c r="Z1133" s="165" t="s">
        <v>219</v>
      </c>
      <c r="AA1133" s="165" t="s">
        <v>19</v>
      </c>
      <c r="AB1133" s="165" t="s">
        <v>14</v>
      </c>
      <c r="AC1133" s="165">
        <v>200</v>
      </c>
      <c r="AD1133" s="173"/>
      <c r="AE1133" s="173"/>
      <c r="AF1133" s="173"/>
      <c r="AG1133" s="173"/>
      <c r="AH1133" s="173"/>
      <c r="AI1133" s="173"/>
      <c r="AJ1133" s="173"/>
      <c r="AK1133" s="172"/>
      <c r="AL1133" s="172"/>
      <c r="AM1133" s="172"/>
      <c r="AN1133" s="172"/>
    </row>
    <row r="1134" spans="1:40" s="165" customFormat="1">
      <c r="A1134" s="165">
        <v>1133</v>
      </c>
      <c r="C1134" s="165" t="s">
        <v>1850</v>
      </c>
      <c r="D1134" s="165" t="s">
        <v>4723</v>
      </c>
      <c r="E1134" s="165" t="str">
        <f t="shared" si="45"/>
        <v>태안읍-2019-16</v>
      </c>
      <c r="F1134" s="165" t="s">
        <v>4749</v>
      </c>
      <c r="G1134" s="165" t="s">
        <v>2</v>
      </c>
      <c r="H1134" s="165" t="s">
        <v>796</v>
      </c>
      <c r="I1134" s="165">
        <v>2019</v>
      </c>
      <c r="L1134" s="165" t="s">
        <v>3368</v>
      </c>
      <c r="M1134" s="165" t="s">
        <v>1</v>
      </c>
      <c r="O1134" s="165" t="s">
        <v>1741</v>
      </c>
      <c r="R1134" s="167"/>
      <c r="T1134" s="165" t="s">
        <v>4795</v>
      </c>
      <c r="U1134" s="165" t="s">
        <v>1684</v>
      </c>
      <c r="V1134" s="167" t="s">
        <v>4779</v>
      </c>
      <c r="W1134" s="167" t="s">
        <v>4780</v>
      </c>
      <c r="Y1134" s="165" t="s">
        <v>3370</v>
      </c>
      <c r="Z1134" s="165" t="s">
        <v>219</v>
      </c>
      <c r="AA1134" s="165" t="s">
        <v>19</v>
      </c>
      <c r="AB1134" s="165" t="s">
        <v>14</v>
      </c>
      <c r="AC1134" s="165">
        <v>200</v>
      </c>
      <c r="AD1134" s="173"/>
      <c r="AE1134" s="173"/>
      <c r="AF1134" s="173"/>
      <c r="AG1134" s="173">
        <v>1</v>
      </c>
      <c r="AH1134" s="173">
        <v>1</v>
      </c>
      <c r="AI1134" s="173" t="s">
        <v>1847</v>
      </c>
      <c r="AJ1134" s="173"/>
      <c r="AK1134" s="172"/>
      <c r="AL1134" s="172"/>
      <c r="AM1134" s="172"/>
      <c r="AN1134" s="172"/>
    </row>
    <row r="1135" spans="1:40" s="165" customFormat="1">
      <c r="A1135" s="165">
        <v>1134</v>
      </c>
      <c r="C1135" s="165" t="s">
        <v>1850</v>
      </c>
      <c r="D1135" s="165" t="s">
        <v>4724</v>
      </c>
      <c r="E1135" s="165" t="str">
        <f t="shared" si="45"/>
        <v>태안읍-2019-16</v>
      </c>
      <c r="F1135" s="165" t="s">
        <v>4750</v>
      </c>
      <c r="G1135" s="165" t="s">
        <v>2</v>
      </c>
      <c r="H1135" s="165" t="s">
        <v>796</v>
      </c>
      <c r="I1135" s="165">
        <v>2019</v>
      </c>
      <c r="L1135" s="165" t="s">
        <v>3368</v>
      </c>
      <c r="M1135" s="165" t="s">
        <v>1</v>
      </c>
      <c r="O1135" s="165" t="s">
        <v>1741</v>
      </c>
      <c r="R1135" s="167"/>
      <c r="T1135" s="165" t="s">
        <v>4795</v>
      </c>
      <c r="U1135" s="165" t="s">
        <v>1684</v>
      </c>
      <c r="V1135" s="167" t="s">
        <v>4779</v>
      </c>
      <c r="W1135" s="167" t="s">
        <v>4780</v>
      </c>
      <c r="Y1135" s="165" t="s">
        <v>3370</v>
      </c>
      <c r="Z1135" s="165" t="s">
        <v>219</v>
      </c>
      <c r="AA1135" s="165" t="s">
        <v>19</v>
      </c>
      <c r="AB1135" s="165" t="s">
        <v>14</v>
      </c>
      <c r="AC1135" s="165">
        <v>200</v>
      </c>
      <c r="AD1135" s="173"/>
      <c r="AE1135" s="173"/>
      <c r="AF1135" s="173"/>
      <c r="AG1135" s="173"/>
      <c r="AH1135" s="173"/>
      <c r="AI1135" s="173"/>
      <c r="AJ1135" s="173"/>
      <c r="AK1135" s="172"/>
      <c r="AL1135" s="172"/>
      <c r="AM1135" s="172"/>
      <c r="AN1135" s="172"/>
    </row>
    <row r="1136" spans="1:40" s="165" customFormat="1">
      <c r="A1136" s="165">
        <v>1135</v>
      </c>
      <c r="C1136" s="165" t="s">
        <v>1850</v>
      </c>
      <c r="D1136" s="165" t="s">
        <v>4725</v>
      </c>
      <c r="E1136" s="165" t="str">
        <f t="shared" si="45"/>
        <v>태안읍-2019-17</v>
      </c>
      <c r="F1136" s="165" t="s">
        <v>4751</v>
      </c>
      <c r="G1136" s="165" t="s">
        <v>2</v>
      </c>
      <c r="H1136" s="165" t="s">
        <v>796</v>
      </c>
      <c r="I1136" s="165">
        <v>2019</v>
      </c>
      <c r="L1136" s="165" t="s">
        <v>3368</v>
      </c>
      <c r="M1136" s="165" t="s">
        <v>1</v>
      </c>
      <c r="O1136" s="165" t="s">
        <v>1741</v>
      </c>
      <c r="R1136" s="167"/>
      <c r="T1136" s="165" t="s">
        <v>4796</v>
      </c>
      <c r="U1136" s="165" t="s">
        <v>1684</v>
      </c>
      <c r="V1136" s="167" t="s">
        <v>4781</v>
      </c>
      <c r="W1136" s="167" t="s">
        <v>4782</v>
      </c>
      <c r="Y1136" s="165" t="s">
        <v>3370</v>
      </c>
      <c r="Z1136" s="165" t="s">
        <v>219</v>
      </c>
      <c r="AA1136" s="165" t="s">
        <v>19</v>
      </c>
      <c r="AB1136" s="165" t="s">
        <v>14</v>
      </c>
      <c r="AC1136" s="165">
        <v>200</v>
      </c>
      <c r="AD1136" s="173"/>
      <c r="AE1136" s="173"/>
      <c r="AF1136" s="173"/>
      <c r="AG1136" s="173">
        <v>1</v>
      </c>
      <c r="AH1136" s="173">
        <v>1</v>
      </c>
      <c r="AI1136" s="173" t="s">
        <v>1847</v>
      </c>
      <c r="AJ1136" s="173"/>
      <c r="AK1136" s="172"/>
      <c r="AL1136" s="172"/>
      <c r="AM1136" s="172"/>
      <c r="AN1136" s="172"/>
    </row>
    <row r="1137" spans="1:41" s="165" customFormat="1">
      <c r="A1137" s="165">
        <v>1136</v>
      </c>
      <c r="C1137" s="165" t="s">
        <v>1850</v>
      </c>
      <c r="D1137" s="165" t="s">
        <v>4726</v>
      </c>
      <c r="E1137" s="165" t="str">
        <f t="shared" si="45"/>
        <v>태안읍-2019-17</v>
      </c>
      <c r="F1137" s="165" t="s">
        <v>4752</v>
      </c>
      <c r="G1137" s="165" t="s">
        <v>2</v>
      </c>
      <c r="H1137" s="165" t="s">
        <v>796</v>
      </c>
      <c r="I1137" s="165">
        <v>2019</v>
      </c>
      <c r="L1137" s="165" t="s">
        <v>3368</v>
      </c>
      <c r="M1137" s="165" t="s">
        <v>1</v>
      </c>
      <c r="O1137" s="165" t="s">
        <v>1741</v>
      </c>
      <c r="R1137" s="167"/>
      <c r="T1137" s="165" t="s">
        <v>4796</v>
      </c>
      <c r="U1137" s="165" t="s">
        <v>1684</v>
      </c>
      <c r="V1137" s="167" t="s">
        <v>4781</v>
      </c>
      <c r="W1137" s="167" t="s">
        <v>4782</v>
      </c>
      <c r="Y1137" s="165" t="s">
        <v>3370</v>
      </c>
      <c r="Z1137" s="165" t="s">
        <v>219</v>
      </c>
      <c r="AA1137" s="165" t="s">
        <v>19</v>
      </c>
      <c r="AB1137" s="165" t="s">
        <v>14</v>
      </c>
      <c r="AC1137" s="165">
        <v>200</v>
      </c>
      <c r="AD1137" s="173"/>
      <c r="AE1137" s="173"/>
      <c r="AF1137" s="173"/>
      <c r="AG1137" s="173"/>
      <c r="AH1137" s="173"/>
      <c r="AI1137" s="173"/>
      <c r="AJ1137" s="173"/>
      <c r="AK1137" s="172"/>
      <c r="AL1137" s="172"/>
      <c r="AM1137" s="172"/>
      <c r="AN1137" s="172"/>
    </row>
    <row r="1138" spans="1:41" s="165" customFormat="1">
      <c r="A1138" s="165">
        <v>1137</v>
      </c>
      <c r="C1138" s="165" t="s">
        <v>1850</v>
      </c>
      <c r="D1138" s="165" t="s">
        <v>4727</v>
      </c>
      <c r="E1138" s="165" t="str">
        <f t="shared" si="45"/>
        <v>태안읍-2019-18</v>
      </c>
      <c r="F1138" s="165" t="s">
        <v>4753</v>
      </c>
      <c r="G1138" s="165" t="s">
        <v>2</v>
      </c>
      <c r="H1138" s="165" t="s">
        <v>796</v>
      </c>
      <c r="I1138" s="165">
        <v>2019</v>
      </c>
      <c r="L1138" s="165" t="s">
        <v>3368</v>
      </c>
      <c r="M1138" s="165" t="s">
        <v>1</v>
      </c>
      <c r="O1138" s="165" t="s">
        <v>1741</v>
      </c>
      <c r="R1138" s="167"/>
      <c r="T1138" s="165" t="s">
        <v>4797</v>
      </c>
      <c r="U1138" s="165" t="s">
        <v>1684</v>
      </c>
      <c r="V1138" s="167" t="s">
        <v>4783</v>
      </c>
      <c r="W1138" s="167" t="s">
        <v>4784</v>
      </c>
      <c r="Y1138" s="165" t="s">
        <v>3370</v>
      </c>
      <c r="Z1138" s="165" t="s">
        <v>219</v>
      </c>
      <c r="AA1138" s="165" t="s">
        <v>19</v>
      </c>
      <c r="AB1138" s="165" t="s">
        <v>14</v>
      </c>
      <c r="AC1138" s="165">
        <v>200</v>
      </c>
      <c r="AD1138" s="173"/>
      <c r="AE1138" s="173"/>
      <c r="AF1138" s="173"/>
      <c r="AG1138" s="173">
        <v>1</v>
      </c>
      <c r="AH1138" s="173">
        <v>1</v>
      </c>
      <c r="AI1138" s="173" t="s">
        <v>1847</v>
      </c>
      <c r="AJ1138" s="173"/>
      <c r="AK1138" s="172"/>
      <c r="AL1138" s="172"/>
      <c r="AM1138" s="172"/>
      <c r="AN1138" s="172"/>
    </row>
    <row r="1139" spans="1:41" s="165" customFormat="1">
      <c r="A1139" s="165">
        <v>1138</v>
      </c>
      <c r="C1139" s="165" t="s">
        <v>1850</v>
      </c>
      <c r="D1139" s="165" t="s">
        <v>4728</v>
      </c>
      <c r="E1139" s="165" t="str">
        <f t="shared" si="45"/>
        <v>태안읍-2019-18</v>
      </c>
      <c r="F1139" s="165" t="s">
        <v>4754</v>
      </c>
      <c r="G1139" s="165" t="s">
        <v>2</v>
      </c>
      <c r="H1139" s="165" t="s">
        <v>796</v>
      </c>
      <c r="I1139" s="165">
        <v>2019</v>
      </c>
      <c r="L1139" s="165" t="s">
        <v>3368</v>
      </c>
      <c r="M1139" s="165" t="s">
        <v>1</v>
      </c>
      <c r="O1139" s="165" t="s">
        <v>1741</v>
      </c>
      <c r="R1139" s="167"/>
      <c r="T1139" s="165" t="s">
        <v>4797</v>
      </c>
      <c r="U1139" s="165" t="s">
        <v>1684</v>
      </c>
      <c r="V1139" s="167" t="s">
        <v>4783</v>
      </c>
      <c r="W1139" s="167" t="s">
        <v>4784</v>
      </c>
      <c r="Y1139" s="165" t="s">
        <v>3370</v>
      </c>
      <c r="Z1139" s="165" t="s">
        <v>219</v>
      </c>
      <c r="AA1139" s="165" t="s">
        <v>19</v>
      </c>
      <c r="AB1139" s="165" t="s">
        <v>14</v>
      </c>
      <c r="AC1139" s="165">
        <v>200</v>
      </c>
      <c r="AD1139" s="173"/>
      <c r="AE1139" s="173"/>
      <c r="AF1139" s="173"/>
      <c r="AG1139" s="173"/>
      <c r="AH1139" s="173"/>
      <c r="AI1139" s="173"/>
      <c r="AJ1139" s="173"/>
      <c r="AK1139" s="172"/>
      <c r="AL1139" s="172"/>
      <c r="AM1139" s="172"/>
      <c r="AN1139" s="172"/>
    </row>
    <row r="1140" spans="1:41" s="165" customFormat="1">
      <c r="A1140" s="165">
        <v>1139</v>
      </c>
      <c r="C1140" s="165" t="s">
        <v>1849</v>
      </c>
      <c r="D1140" s="165" t="s">
        <v>4729</v>
      </c>
      <c r="E1140" s="165" t="str">
        <f t="shared" si="45"/>
        <v>태안읍-2019-29</v>
      </c>
      <c r="F1140" s="165" t="s">
        <v>4755</v>
      </c>
      <c r="G1140" s="165" t="s">
        <v>2</v>
      </c>
      <c r="H1140" s="165" t="s">
        <v>5390</v>
      </c>
      <c r="I1140" s="165">
        <v>2019</v>
      </c>
      <c r="L1140" s="165" t="s">
        <v>365</v>
      </c>
      <c r="M1140" s="165" t="s">
        <v>365</v>
      </c>
      <c r="N1140" s="165" t="s">
        <v>4760</v>
      </c>
      <c r="O1140" s="165" t="s">
        <v>1741</v>
      </c>
      <c r="R1140" s="167"/>
      <c r="U1140" s="165" t="s">
        <v>1684</v>
      </c>
      <c r="V1140" s="167" t="s">
        <v>4785</v>
      </c>
      <c r="W1140" s="167" t="s">
        <v>4786</v>
      </c>
      <c r="Y1140" s="165" t="s">
        <v>4761</v>
      </c>
      <c r="Z1140" s="165" t="s">
        <v>3372</v>
      </c>
      <c r="AA1140" s="165" t="s">
        <v>19</v>
      </c>
      <c r="AB1140" s="165" t="s">
        <v>17</v>
      </c>
      <c r="AC1140" s="165">
        <v>200</v>
      </c>
      <c r="AD1140" s="173"/>
      <c r="AE1140" s="173"/>
      <c r="AF1140" s="173">
        <v>1</v>
      </c>
      <c r="AG1140" s="173"/>
      <c r="AH1140" s="173">
        <v>1</v>
      </c>
      <c r="AI1140" s="173" t="s">
        <v>1847</v>
      </c>
      <c r="AJ1140" s="173">
        <v>1</v>
      </c>
      <c r="AK1140" s="172"/>
      <c r="AL1140" s="172"/>
      <c r="AM1140" s="172"/>
      <c r="AN1140" s="172"/>
    </row>
    <row r="1141" spans="1:41" s="165" customFormat="1">
      <c r="A1141" s="165">
        <v>1140</v>
      </c>
      <c r="C1141" s="165" t="s">
        <v>1849</v>
      </c>
      <c r="D1141" s="165" t="s">
        <v>4730</v>
      </c>
      <c r="E1141" s="165" t="str">
        <f t="shared" si="45"/>
        <v>태안읍-2019-29</v>
      </c>
      <c r="F1141" s="165" t="s">
        <v>4756</v>
      </c>
      <c r="G1141" s="165" t="s">
        <v>2</v>
      </c>
      <c r="H1141" s="165" t="s">
        <v>5390</v>
      </c>
      <c r="I1141" s="165">
        <v>2019</v>
      </c>
      <c r="L1141" s="165" t="s">
        <v>365</v>
      </c>
      <c r="M1141" s="165" t="s">
        <v>365</v>
      </c>
      <c r="N1141" s="165" t="s">
        <v>4760</v>
      </c>
      <c r="O1141" s="165" t="s">
        <v>1741</v>
      </c>
      <c r="R1141" s="167"/>
      <c r="U1141" s="165" t="s">
        <v>1684</v>
      </c>
      <c r="V1141" s="167" t="s">
        <v>4785</v>
      </c>
      <c r="W1141" s="167" t="s">
        <v>4786</v>
      </c>
      <c r="Y1141" s="165" t="s">
        <v>4762</v>
      </c>
      <c r="Z1141" s="165" t="s">
        <v>3372</v>
      </c>
      <c r="AA1141" s="165" t="s">
        <v>19</v>
      </c>
      <c r="AB1141" s="165" t="s">
        <v>14</v>
      </c>
      <c r="AC1141" s="165">
        <v>200</v>
      </c>
      <c r="AD1141" s="173"/>
      <c r="AE1141" s="173"/>
      <c r="AF1141" s="173"/>
      <c r="AG1141" s="173"/>
      <c r="AH1141" s="173"/>
      <c r="AI1141" s="173"/>
      <c r="AJ1141" s="173"/>
      <c r="AK1141" s="172"/>
      <c r="AL1141" s="172"/>
      <c r="AM1141" s="172"/>
      <c r="AN1141" s="172"/>
    </row>
    <row r="1142" spans="1:41" s="165" customFormat="1">
      <c r="A1142" s="165">
        <v>1141</v>
      </c>
      <c r="C1142" s="165" t="s">
        <v>1849</v>
      </c>
      <c r="D1142" s="165" t="s">
        <v>4731</v>
      </c>
      <c r="E1142" s="165" t="str">
        <f t="shared" si="45"/>
        <v>태안읍-2019-29</v>
      </c>
      <c r="F1142" s="165" t="s">
        <v>4757</v>
      </c>
      <c r="G1142" s="165" t="s">
        <v>2</v>
      </c>
      <c r="H1142" s="165" t="s">
        <v>5390</v>
      </c>
      <c r="I1142" s="165">
        <v>2019</v>
      </c>
      <c r="L1142" s="165" t="s">
        <v>365</v>
      </c>
      <c r="M1142" s="165" t="s">
        <v>365</v>
      </c>
      <c r="N1142" s="165" t="s">
        <v>4760</v>
      </c>
      <c r="O1142" s="165" t="s">
        <v>1741</v>
      </c>
      <c r="R1142" s="167"/>
      <c r="U1142" s="165" t="s">
        <v>1684</v>
      </c>
      <c r="V1142" s="167" t="s">
        <v>4785</v>
      </c>
      <c r="W1142" s="167" t="s">
        <v>4786</v>
      </c>
      <c r="Y1142" s="165" t="s">
        <v>4762</v>
      </c>
      <c r="Z1142" s="165" t="s">
        <v>3372</v>
      </c>
      <c r="AA1142" s="165" t="s">
        <v>19</v>
      </c>
      <c r="AB1142" s="165" t="s">
        <v>14</v>
      </c>
      <c r="AC1142" s="165">
        <v>200</v>
      </c>
      <c r="AD1142" s="173"/>
      <c r="AE1142" s="173"/>
      <c r="AF1142" s="173"/>
      <c r="AG1142" s="173"/>
      <c r="AH1142" s="173"/>
      <c r="AI1142" s="173"/>
      <c r="AJ1142" s="173"/>
      <c r="AK1142" s="172"/>
      <c r="AL1142" s="172"/>
      <c r="AM1142" s="172"/>
      <c r="AN1142" s="172"/>
    </row>
    <row r="1143" spans="1:41" s="165" customFormat="1">
      <c r="A1143" s="165">
        <v>1142</v>
      </c>
      <c r="C1143" s="165" t="s">
        <v>1849</v>
      </c>
      <c r="D1143" s="165" t="s">
        <v>4732</v>
      </c>
      <c r="E1143" s="165" t="str">
        <f t="shared" si="45"/>
        <v>태안읍-2019-29</v>
      </c>
      <c r="F1143" s="165" t="s">
        <v>4758</v>
      </c>
      <c r="G1143" s="165" t="s">
        <v>2</v>
      </c>
      <c r="H1143" s="165" t="s">
        <v>5390</v>
      </c>
      <c r="I1143" s="165">
        <v>2019</v>
      </c>
      <c r="L1143" s="165" t="s">
        <v>365</v>
      </c>
      <c r="M1143" s="165" t="s">
        <v>365</v>
      </c>
      <c r="N1143" s="165" t="s">
        <v>4760</v>
      </c>
      <c r="O1143" s="165" t="s">
        <v>1741</v>
      </c>
      <c r="R1143" s="167"/>
      <c r="U1143" s="165" t="s">
        <v>1684</v>
      </c>
      <c r="V1143" s="167" t="s">
        <v>4785</v>
      </c>
      <c r="W1143" s="167" t="s">
        <v>4786</v>
      </c>
      <c r="Y1143" s="165" t="s">
        <v>4762</v>
      </c>
      <c r="Z1143" s="165" t="s">
        <v>3372</v>
      </c>
      <c r="AA1143" s="165" t="s">
        <v>19</v>
      </c>
      <c r="AB1143" s="165" t="s">
        <v>14</v>
      </c>
      <c r="AC1143" s="165">
        <v>200</v>
      </c>
      <c r="AD1143" s="173"/>
      <c r="AE1143" s="173"/>
      <c r="AF1143" s="173"/>
      <c r="AG1143" s="173"/>
      <c r="AH1143" s="173"/>
      <c r="AI1143" s="173"/>
      <c r="AJ1143" s="173"/>
      <c r="AK1143" s="172"/>
      <c r="AL1143" s="172"/>
      <c r="AM1143" s="172"/>
      <c r="AN1143" s="172"/>
    </row>
    <row r="1144" spans="1:41" s="165" customFormat="1">
      <c r="A1144" s="165">
        <v>1143</v>
      </c>
      <c r="C1144" s="165" t="s">
        <v>1849</v>
      </c>
      <c r="D1144" s="165" t="s">
        <v>4733</v>
      </c>
      <c r="E1144" s="165" t="str">
        <f t="shared" si="45"/>
        <v>태안읍-2019-29</v>
      </c>
      <c r="F1144" s="165" t="s">
        <v>4759</v>
      </c>
      <c r="G1144" s="165" t="s">
        <v>2</v>
      </c>
      <c r="H1144" s="165" t="s">
        <v>5390</v>
      </c>
      <c r="I1144" s="165">
        <v>2019</v>
      </c>
      <c r="L1144" s="165" t="s">
        <v>365</v>
      </c>
      <c r="M1144" s="165" t="s">
        <v>365</v>
      </c>
      <c r="N1144" s="165" t="s">
        <v>4760</v>
      </c>
      <c r="O1144" s="165" t="s">
        <v>1741</v>
      </c>
      <c r="R1144" s="167"/>
      <c r="U1144" s="165" t="s">
        <v>1684</v>
      </c>
      <c r="V1144" s="167" t="s">
        <v>4785</v>
      </c>
      <c r="W1144" s="167" t="s">
        <v>4786</v>
      </c>
      <c r="Y1144" s="165" t="s">
        <v>4762</v>
      </c>
      <c r="Z1144" s="165" t="s">
        <v>3372</v>
      </c>
      <c r="AA1144" s="165" t="s">
        <v>19</v>
      </c>
      <c r="AB1144" s="165" t="s">
        <v>14</v>
      </c>
      <c r="AC1144" s="165">
        <v>200</v>
      </c>
      <c r="AD1144" s="173"/>
      <c r="AE1144" s="173"/>
      <c r="AF1144" s="173"/>
      <c r="AG1144" s="173"/>
      <c r="AH1144" s="173"/>
      <c r="AI1144" s="173"/>
      <c r="AJ1144" s="173"/>
      <c r="AK1144" s="172"/>
      <c r="AL1144" s="172"/>
      <c r="AM1144" s="172"/>
      <c r="AN1144" s="172"/>
    </row>
    <row r="1145" spans="1:41">
      <c r="A1145" s="165">
        <v>1144</v>
      </c>
      <c r="C1145" s="85" t="s">
        <v>1848</v>
      </c>
      <c r="D1145" s="85" t="s">
        <v>605</v>
      </c>
      <c r="E1145" s="85" t="str">
        <f t="shared" si="45"/>
        <v>태안읍-2020-01</v>
      </c>
      <c r="F1145" s="85" t="s">
        <v>4807</v>
      </c>
      <c r="G1145" s="165" t="s">
        <v>2</v>
      </c>
      <c r="H1145" s="85" t="s">
        <v>796</v>
      </c>
      <c r="I1145" s="85">
        <v>2020</v>
      </c>
      <c r="L1145" s="85" t="s">
        <v>5</v>
      </c>
      <c r="M1145" s="168" t="s">
        <v>5</v>
      </c>
      <c r="N1145" s="85" t="s">
        <v>4813</v>
      </c>
      <c r="O1145" s="85" t="s">
        <v>4810</v>
      </c>
      <c r="P1145" s="85" t="s">
        <v>4814</v>
      </c>
      <c r="R1145" s="97" t="s">
        <v>4815</v>
      </c>
      <c r="S1145" s="85" t="s">
        <v>4816</v>
      </c>
      <c r="T1145" s="85" t="s">
        <v>4817</v>
      </c>
      <c r="U1145" s="85" t="s">
        <v>1684</v>
      </c>
      <c r="V1145" s="97" t="s">
        <v>4818</v>
      </c>
      <c r="W1145" s="97" t="s">
        <v>4819</v>
      </c>
      <c r="Y1145" s="90" t="s">
        <v>217</v>
      </c>
      <c r="Z1145" s="90" t="s">
        <v>219</v>
      </c>
      <c r="AA1145" s="168" t="s">
        <v>19</v>
      </c>
      <c r="AB1145" s="93" t="s">
        <v>17</v>
      </c>
      <c r="AC1145" s="90">
        <v>200</v>
      </c>
      <c r="AH1145" s="145">
        <v>1</v>
      </c>
      <c r="AI1145" s="145" t="s">
        <v>1847</v>
      </c>
      <c r="AO1145" s="91" t="s">
        <v>200</v>
      </c>
    </row>
    <row r="1146" spans="1:41" s="165" customFormat="1">
      <c r="A1146" s="165">
        <v>1145</v>
      </c>
      <c r="C1146" s="165" t="s">
        <v>1849</v>
      </c>
      <c r="D1146" s="165" t="s">
        <v>606</v>
      </c>
      <c r="E1146" s="165" t="str">
        <f t="shared" si="45"/>
        <v>태안읍-2020-01</v>
      </c>
      <c r="F1146" s="165" t="s">
        <v>4808</v>
      </c>
      <c r="G1146" s="165" t="s">
        <v>2</v>
      </c>
      <c r="H1146" s="165" t="s">
        <v>796</v>
      </c>
      <c r="I1146" s="165">
        <v>2020</v>
      </c>
      <c r="L1146" s="165" t="s">
        <v>5</v>
      </c>
      <c r="M1146" s="168" t="s">
        <v>5</v>
      </c>
      <c r="N1146" s="168" t="s">
        <v>4813</v>
      </c>
      <c r="O1146" s="165" t="s">
        <v>4810</v>
      </c>
      <c r="P1146" s="168" t="s">
        <v>4814</v>
      </c>
      <c r="Q1146" s="168"/>
      <c r="R1146" s="169" t="s">
        <v>4815</v>
      </c>
      <c r="S1146" s="168" t="s">
        <v>4816</v>
      </c>
      <c r="T1146" s="168" t="s">
        <v>4817</v>
      </c>
      <c r="U1146" s="168" t="s">
        <v>1684</v>
      </c>
      <c r="V1146" s="169" t="s">
        <v>4818</v>
      </c>
      <c r="W1146" s="169" t="s">
        <v>4819</v>
      </c>
      <c r="Y1146" s="165" t="s">
        <v>4811</v>
      </c>
      <c r="Z1146" s="165" t="s">
        <v>219</v>
      </c>
      <c r="AA1146" s="165" t="s">
        <v>19</v>
      </c>
      <c r="AB1146" s="165" t="s">
        <v>14</v>
      </c>
      <c r="AC1146" s="90">
        <v>200</v>
      </c>
      <c r="AD1146" s="173"/>
      <c r="AE1146" s="173"/>
      <c r="AF1146" s="173"/>
      <c r="AG1146" s="173"/>
      <c r="AH1146" s="173"/>
      <c r="AI1146" s="173"/>
      <c r="AJ1146" s="173"/>
      <c r="AK1146" s="172"/>
      <c r="AL1146" s="172"/>
      <c r="AM1146" s="172"/>
      <c r="AN1146" s="172"/>
      <c r="AO1146" s="91" t="s">
        <v>200</v>
      </c>
    </row>
    <row r="1147" spans="1:41" s="165" customFormat="1">
      <c r="A1147" s="165">
        <v>1146</v>
      </c>
      <c r="C1147" s="165" t="s">
        <v>1849</v>
      </c>
      <c r="D1147" s="165" t="s">
        <v>607</v>
      </c>
      <c r="E1147" s="165" t="str">
        <f t="shared" si="45"/>
        <v>태안읍-2020-01</v>
      </c>
      <c r="F1147" s="165" t="s">
        <v>4809</v>
      </c>
      <c r="G1147" s="165" t="s">
        <v>2</v>
      </c>
      <c r="H1147" s="165" t="s">
        <v>796</v>
      </c>
      <c r="I1147" s="165">
        <v>2020</v>
      </c>
      <c r="L1147" s="165" t="s">
        <v>5</v>
      </c>
      <c r="M1147" s="168" t="s">
        <v>5</v>
      </c>
      <c r="N1147" s="168" t="s">
        <v>4813</v>
      </c>
      <c r="O1147" s="165" t="s">
        <v>4810</v>
      </c>
      <c r="P1147" s="168" t="s">
        <v>4814</v>
      </c>
      <c r="Q1147" s="168"/>
      <c r="R1147" s="169" t="s">
        <v>4815</v>
      </c>
      <c r="S1147" s="168" t="s">
        <v>4816</v>
      </c>
      <c r="T1147" s="168" t="s">
        <v>4817</v>
      </c>
      <c r="U1147" s="168" t="s">
        <v>1684</v>
      </c>
      <c r="V1147" s="169" t="s">
        <v>4818</v>
      </c>
      <c r="W1147" s="169" t="s">
        <v>4819</v>
      </c>
      <c r="Y1147" s="165" t="s">
        <v>4812</v>
      </c>
      <c r="Z1147" s="165" t="s">
        <v>219</v>
      </c>
      <c r="AA1147" s="165" t="s">
        <v>19</v>
      </c>
      <c r="AB1147" s="165" t="s">
        <v>14</v>
      </c>
      <c r="AC1147" s="90">
        <v>200</v>
      </c>
      <c r="AD1147" s="173"/>
      <c r="AE1147" s="173"/>
      <c r="AF1147" s="173"/>
      <c r="AG1147" s="173"/>
      <c r="AH1147" s="173"/>
      <c r="AI1147" s="173"/>
      <c r="AJ1147" s="173"/>
      <c r="AK1147" s="172"/>
      <c r="AL1147" s="172"/>
      <c r="AM1147" s="172"/>
      <c r="AN1147" s="172"/>
      <c r="AO1147" s="91" t="s">
        <v>200</v>
      </c>
    </row>
    <row r="1148" spans="1:41">
      <c r="A1148" s="165">
        <v>1147</v>
      </c>
      <c r="C1148" s="168" t="s">
        <v>1848</v>
      </c>
      <c r="D1148" s="85" t="s">
        <v>4820</v>
      </c>
      <c r="E1148" s="85" t="s">
        <v>4832</v>
      </c>
      <c r="F1148" s="85" t="s">
        <v>4831</v>
      </c>
      <c r="G1148" s="165" t="s">
        <v>2</v>
      </c>
      <c r="H1148" s="85" t="s">
        <v>5394</v>
      </c>
      <c r="I1148" s="85">
        <v>2017</v>
      </c>
      <c r="L1148" s="165" t="s">
        <v>5</v>
      </c>
      <c r="M1148" s="168" t="s">
        <v>5</v>
      </c>
      <c r="O1148" s="85" t="s">
        <v>4834</v>
      </c>
      <c r="P1148" s="85" t="s">
        <v>4835</v>
      </c>
      <c r="U1148" s="85" t="s">
        <v>1694</v>
      </c>
      <c r="AA1148" s="168" t="s">
        <v>19</v>
      </c>
      <c r="AB1148" s="85" t="s">
        <v>793</v>
      </c>
      <c r="AC1148" s="90">
        <v>200</v>
      </c>
    </row>
    <row r="1149" spans="1:41">
      <c r="A1149" s="165">
        <v>1148</v>
      </c>
      <c r="C1149" s="168" t="s">
        <v>1848</v>
      </c>
      <c r="D1149" s="85" t="s">
        <v>4821</v>
      </c>
      <c r="E1149" s="85" t="s">
        <v>4832</v>
      </c>
      <c r="F1149" s="85" t="s">
        <v>4826</v>
      </c>
      <c r="G1149" s="165" t="s">
        <v>2</v>
      </c>
      <c r="H1149" s="168" t="s">
        <v>5394</v>
      </c>
      <c r="I1149" s="168">
        <v>2017</v>
      </c>
      <c r="L1149" s="165" t="s">
        <v>5</v>
      </c>
      <c r="M1149" s="168" t="s">
        <v>5</v>
      </c>
      <c r="O1149" s="168" t="s">
        <v>4834</v>
      </c>
      <c r="P1149" s="168" t="s">
        <v>4835</v>
      </c>
      <c r="S1149" s="168"/>
      <c r="U1149" s="168" t="s">
        <v>1694</v>
      </c>
      <c r="AA1149" s="168" t="s">
        <v>19</v>
      </c>
      <c r="AB1149" s="85" t="s">
        <v>4922</v>
      </c>
      <c r="AC1149" s="90">
        <v>200</v>
      </c>
    </row>
    <row r="1150" spans="1:41">
      <c r="A1150" s="165">
        <v>1149</v>
      </c>
      <c r="C1150" s="168" t="s">
        <v>1848</v>
      </c>
      <c r="D1150" s="85" t="s">
        <v>4822</v>
      </c>
      <c r="E1150" s="85" t="s">
        <v>4832</v>
      </c>
      <c r="F1150" s="85" t="s">
        <v>4827</v>
      </c>
      <c r="G1150" s="165" t="s">
        <v>2</v>
      </c>
      <c r="H1150" s="168" t="s">
        <v>5394</v>
      </c>
      <c r="I1150" s="168">
        <v>2017</v>
      </c>
      <c r="L1150" s="165" t="s">
        <v>5</v>
      </c>
      <c r="M1150" s="168" t="s">
        <v>5</v>
      </c>
      <c r="O1150" s="168" t="s">
        <v>4834</v>
      </c>
      <c r="P1150" s="168" t="s">
        <v>4835</v>
      </c>
      <c r="S1150" s="168"/>
      <c r="U1150" s="168" t="s">
        <v>1694</v>
      </c>
      <c r="AA1150" s="168" t="s">
        <v>19</v>
      </c>
      <c r="AB1150" s="85" t="s">
        <v>4922</v>
      </c>
      <c r="AC1150" s="90">
        <v>200</v>
      </c>
    </row>
    <row r="1151" spans="1:41">
      <c r="A1151" s="165">
        <v>1150</v>
      </c>
      <c r="C1151" s="168" t="s">
        <v>1848</v>
      </c>
      <c r="D1151" s="85" t="s">
        <v>4823</v>
      </c>
      <c r="E1151" s="85" t="s">
        <v>4832</v>
      </c>
      <c r="F1151" s="85" t="s">
        <v>4828</v>
      </c>
      <c r="G1151" s="165" t="s">
        <v>2</v>
      </c>
      <c r="H1151" s="168" t="s">
        <v>5394</v>
      </c>
      <c r="I1151" s="168">
        <v>2017</v>
      </c>
      <c r="L1151" s="165" t="s">
        <v>5</v>
      </c>
      <c r="M1151" s="168" t="s">
        <v>5</v>
      </c>
      <c r="O1151" s="168" t="s">
        <v>4834</v>
      </c>
      <c r="P1151" s="168" t="s">
        <v>4835</v>
      </c>
      <c r="S1151" s="168"/>
      <c r="U1151" s="168" t="s">
        <v>1694</v>
      </c>
      <c r="AA1151" s="168" t="s">
        <v>19</v>
      </c>
      <c r="AB1151" s="85" t="s">
        <v>4922</v>
      </c>
      <c r="AC1151" s="90">
        <v>200</v>
      </c>
    </row>
    <row r="1152" spans="1:41">
      <c r="A1152" s="165">
        <v>1151</v>
      </c>
      <c r="C1152" s="168" t="s">
        <v>1848</v>
      </c>
      <c r="D1152" s="85" t="s">
        <v>4824</v>
      </c>
      <c r="E1152" s="168" t="s">
        <v>4833</v>
      </c>
      <c r="F1152" s="85" t="s">
        <v>4829</v>
      </c>
      <c r="G1152" s="165" t="s">
        <v>2</v>
      </c>
      <c r="H1152" s="168" t="s">
        <v>5394</v>
      </c>
      <c r="I1152" s="168">
        <v>2017</v>
      </c>
      <c r="L1152" s="165" t="s">
        <v>5</v>
      </c>
      <c r="M1152" s="168" t="s">
        <v>5</v>
      </c>
      <c r="O1152" s="168" t="s">
        <v>4834</v>
      </c>
      <c r="P1152" s="168" t="s">
        <v>4835</v>
      </c>
      <c r="S1152" s="168"/>
      <c r="U1152" s="168" t="s">
        <v>1694</v>
      </c>
      <c r="AA1152" s="168" t="s">
        <v>19</v>
      </c>
      <c r="AB1152" s="85" t="s">
        <v>793</v>
      </c>
      <c r="AC1152" s="90">
        <v>200</v>
      </c>
    </row>
    <row r="1153" spans="1:29">
      <c r="A1153" s="165">
        <v>1152</v>
      </c>
      <c r="C1153" s="168" t="s">
        <v>1848</v>
      </c>
      <c r="D1153" s="85" t="s">
        <v>4825</v>
      </c>
      <c r="E1153" s="168" t="s">
        <v>4833</v>
      </c>
      <c r="F1153" s="85" t="s">
        <v>4830</v>
      </c>
      <c r="G1153" s="165" t="s">
        <v>2</v>
      </c>
      <c r="H1153" s="168" t="s">
        <v>5394</v>
      </c>
      <c r="I1153" s="168">
        <v>2017</v>
      </c>
      <c r="L1153" s="165" t="s">
        <v>5</v>
      </c>
      <c r="M1153" s="168" t="s">
        <v>5</v>
      </c>
      <c r="O1153" s="168" t="s">
        <v>4834</v>
      </c>
      <c r="P1153" s="168" t="s">
        <v>4835</v>
      </c>
      <c r="S1153" s="168"/>
      <c r="U1153" s="168" t="s">
        <v>1694</v>
      </c>
      <c r="AA1153" s="168" t="s">
        <v>19</v>
      </c>
      <c r="AB1153" s="85" t="s">
        <v>4922</v>
      </c>
      <c r="AC1153" s="90">
        <v>200</v>
      </c>
    </row>
    <row r="1154" spans="1:29">
      <c r="A1154" s="165">
        <v>1153</v>
      </c>
      <c r="C1154" s="168" t="s">
        <v>1848</v>
      </c>
      <c r="D1154" s="85" t="s">
        <v>4836</v>
      </c>
      <c r="E1154" s="85" t="s">
        <v>4914</v>
      </c>
      <c r="F1154" s="85" t="s">
        <v>4913</v>
      </c>
      <c r="G1154" s="165" t="s">
        <v>2</v>
      </c>
      <c r="H1154" s="85" t="s">
        <v>5425</v>
      </c>
      <c r="I1154" s="85">
        <v>2020</v>
      </c>
      <c r="L1154" s="165" t="s">
        <v>5</v>
      </c>
      <c r="M1154" s="168" t="s">
        <v>5</v>
      </c>
      <c r="N1154" s="85" t="s">
        <v>4916</v>
      </c>
      <c r="O1154" s="168" t="s">
        <v>1741</v>
      </c>
      <c r="P1154" s="85" t="s">
        <v>4917</v>
      </c>
      <c r="S1154" s="168" t="s">
        <v>4918</v>
      </c>
      <c r="U1154" s="85" t="s">
        <v>4919</v>
      </c>
      <c r="Y1154" s="85" t="s">
        <v>4920</v>
      </c>
      <c r="Z1154" s="85" t="s">
        <v>4921</v>
      </c>
      <c r="AA1154" s="168" t="s">
        <v>19</v>
      </c>
      <c r="AB1154" s="85" t="s">
        <v>4922</v>
      </c>
      <c r="AC1154" s="90">
        <v>200</v>
      </c>
    </row>
    <row r="1155" spans="1:29">
      <c r="A1155" s="165">
        <v>1154</v>
      </c>
      <c r="C1155" s="168" t="s">
        <v>1848</v>
      </c>
      <c r="D1155" s="85" t="s">
        <v>4837</v>
      </c>
      <c r="E1155" s="168" t="s">
        <v>4914</v>
      </c>
      <c r="F1155" s="85" t="s">
        <v>4875</v>
      </c>
      <c r="G1155" s="165" t="s">
        <v>2</v>
      </c>
      <c r="H1155" s="168" t="s">
        <v>5425</v>
      </c>
      <c r="I1155" s="168">
        <v>2020</v>
      </c>
      <c r="L1155" s="165" t="s">
        <v>5</v>
      </c>
      <c r="M1155" s="168" t="s">
        <v>5</v>
      </c>
      <c r="N1155" s="168" t="s">
        <v>4915</v>
      </c>
      <c r="O1155" s="168" t="s">
        <v>1741</v>
      </c>
      <c r="P1155" s="168" t="s">
        <v>4917</v>
      </c>
      <c r="S1155" s="168" t="s">
        <v>4918</v>
      </c>
      <c r="U1155" s="168" t="s">
        <v>4919</v>
      </c>
      <c r="Y1155" s="168" t="s">
        <v>4920</v>
      </c>
      <c r="Z1155" s="168" t="s">
        <v>4921</v>
      </c>
      <c r="AA1155" s="168" t="s">
        <v>19</v>
      </c>
      <c r="AB1155" s="168" t="s">
        <v>4922</v>
      </c>
      <c r="AC1155" s="90">
        <v>200</v>
      </c>
    </row>
    <row r="1156" spans="1:29">
      <c r="A1156" s="165">
        <v>1155</v>
      </c>
      <c r="C1156" s="168" t="s">
        <v>1848</v>
      </c>
      <c r="D1156" s="85" t="s">
        <v>4838</v>
      </c>
      <c r="E1156" s="168" t="s">
        <v>4914</v>
      </c>
      <c r="F1156" s="85" t="s">
        <v>4876</v>
      </c>
      <c r="G1156" s="165" t="s">
        <v>2</v>
      </c>
      <c r="H1156" s="168" t="s">
        <v>5425</v>
      </c>
      <c r="I1156" s="168">
        <v>2020</v>
      </c>
      <c r="L1156" s="165" t="s">
        <v>5</v>
      </c>
      <c r="M1156" s="168" t="s">
        <v>5</v>
      </c>
      <c r="N1156" s="168" t="s">
        <v>4915</v>
      </c>
      <c r="O1156" s="168" t="s">
        <v>1741</v>
      </c>
      <c r="P1156" s="168" t="s">
        <v>4917</v>
      </c>
      <c r="S1156" s="168" t="s">
        <v>4918</v>
      </c>
      <c r="U1156" s="168" t="s">
        <v>4919</v>
      </c>
      <c r="Y1156" s="168" t="s">
        <v>4920</v>
      </c>
      <c r="Z1156" s="168" t="s">
        <v>4921</v>
      </c>
      <c r="AA1156" s="168" t="s">
        <v>19</v>
      </c>
      <c r="AB1156" s="168" t="s">
        <v>4922</v>
      </c>
      <c r="AC1156" s="90">
        <v>200</v>
      </c>
    </row>
    <row r="1157" spans="1:29">
      <c r="A1157" s="165">
        <v>1156</v>
      </c>
      <c r="C1157" s="168" t="s">
        <v>1848</v>
      </c>
      <c r="D1157" s="85" t="s">
        <v>4839</v>
      </c>
      <c r="E1157" s="168" t="s">
        <v>4914</v>
      </c>
      <c r="F1157" s="85" t="s">
        <v>4877</v>
      </c>
      <c r="G1157" s="165" t="s">
        <v>2</v>
      </c>
      <c r="H1157" s="168" t="s">
        <v>5425</v>
      </c>
      <c r="I1157" s="168">
        <v>2020</v>
      </c>
      <c r="L1157" s="165" t="s">
        <v>5</v>
      </c>
      <c r="M1157" s="168" t="s">
        <v>5</v>
      </c>
      <c r="N1157" s="168" t="s">
        <v>4915</v>
      </c>
      <c r="O1157" s="168" t="s">
        <v>1741</v>
      </c>
      <c r="P1157" s="168" t="s">
        <v>4917</v>
      </c>
      <c r="S1157" s="168" t="s">
        <v>4918</v>
      </c>
      <c r="U1157" s="168" t="s">
        <v>4919</v>
      </c>
      <c r="Y1157" s="168" t="s">
        <v>4920</v>
      </c>
      <c r="Z1157" s="168" t="s">
        <v>4921</v>
      </c>
      <c r="AA1157" s="168" t="s">
        <v>19</v>
      </c>
      <c r="AB1157" s="168" t="s">
        <v>4922</v>
      </c>
      <c r="AC1157" s="90">
        <v>200</v>
      </c>
    </row>
    <row r="1158" spans="1:29">
      <c r="A1158" s="165">
        <v>1157</v>
      </c>
      <c r="C1158" s="168" t="s">
        <v>1848</v>
      </c>
      <c r="D1158" s="85" t="s">
        <v>4840</v>
      </c>
      <c r="E1158" s="168" t="s">
        <v>4914</v>
      </c>
      <c r="F1158" s="85" t="s">
        <v>4878</v>
      </c>
      <c r="G1158" s="165" t="s">
        <v>2</v>
      </c>
      <c r="H1158" s="168" t="s">
        <v>5425</v>
      </c>
      <c r="I1158" s="168">
        <v>2020</v>
      </c>
      <c r="L1158" s="165" t="s">
        <v>5</v>
      </c>
      <c r="M1158" s="168" t="s">
        <v>5</v>
      </c>
      <c r="N1158" s="168" t="s">
        <v>4915</v>
      </c>
      <c r="O1158" s="168" t="s">
        <v>1741</v>
      </c>
      <c r="P1158" s="168" t="s">
        <v>4917</v>
      </c>
      <c r="S1158" s="168" t="s">
        <v>4918</v>
      </c>
      <c r="U1158" s="168" t="s">
        <v>4919</v>
      </c>
      <c r="Y1158" s="168" t="s">
        <v>4920</v>
      </c>
      <c r="Z1158" s="168" t="s">
        <v>4921</v>
      </c>
      <c r="AA1158" s="168" t="s">
        <v>19</v>
      </c>
      <c r="AB1158" s="168" t="s">
        <v>4922</v>
      </c>
      <c r="AC1158" s="90">
        <v>200</v>
      </c>
    </row>
    <row r="1159" spans="1:29">
      <c r="A1159" s="165">
        <v>1158</v>
      </c>
      <c r="C1159" s="168" t="s">
        <v>1848</v>
      </c>
      <c r="D1159" s="85" t="s">
        <v>4841</v>
      </c>
      <c r="E1159" s="168" t="s">
        <v>4914</v>
      </c>
      <c r="F1159" s="85" t="s">
        <v>4879</v>
      </c>
      <c r="G1159" s="165" t="s">
        <v>2</v>
      </c>
      <c r="H1159" s="168" t="s">
        <v>5425</v>
      </c>
      <c r="I1159" s="168">
        <v>2020</v>
      </c>
      <c r="L1159" s="165" t="s">
        <v>5</v>
      </c>
      <c r="M1159" s="168" t="s">
        <v>5</v>
      </c>
      <c r="N1159" s="168" t="s">
        <v>4915</v>
      </c>
      <c r="O1159" s="168" t="s">
        <v>1741</v>
      </c>
      <c r="P1159" s="168" t="s">
        <v>4917</v>
      </c>
      <c r="S1159" s="168" t="s">
        <v>4918</v>
      </c>
      <c r="U1159" s="168" t="s">
        <v>4919</v>
      </c>
      <c r="Y1159" s="168" t="s">
        <v>4920</v>
      </c>
      <c r="Z1159" s="168" t="s">
        <v>4921</v>
      </c>
      <c r="AA1159" s="168" t="s">
        <v>19</v>
      </c>
      <c r="AB1159" s="168" t="s">
        <v>4922</v>
      </c>
      <c r="AC1159" s="90">
        <v>200</v>
      </c>
    </row>
    <row r="1160" spans="1:29">
      <c r="A1160" s="165">
        <v>1159</v>
      </c>
      <c r="C1160" s="168" t="s">
        <v>1848</v>
      </c>
      <c r="D1160" s="85" t="s">
        <v>4842</v>
      </c>
      <c r="E1160" s="168" t="s">
        <v>4914</v>
      </c>
      <c r="F1160" s="85" t="s">
        <v>4880</v>
      </c>
      <c r="G1160" s="165" t="s">
        <v>2</v>
      </c>
      <c r="H1160" s="168" t="s">
        <v>5425</v>
      </c>
      <c r="I1160" s="168">
        <v>2020</v>
      </c>
      <c r="L1160" s="165" t="s">
        <v>5</v>
      </c>
      <c r="M1160" s="168" t="s">
        <v>5</v>
      </c>
      <c r="N1160" s="168" t="s">
        <v>4915</v>
      </c>
      <c r="O1160" s="168" t="s">
        <v>1741</v>
      </c>
      <c r="P1160" s="168" t="s">
        <v>4917</v>
      </c>
      <c r="S1160" s="168" t="s">
        <v>4918</v>
      </c>
      <c r="U1160" s="168" t="s">
        <v>4919</v>
      </c>
      <c r="Y1160" s="168" t="s">
        <v>4920</v>
      </c>
      <c r="Z1160" s="168" t="s">
        <v>4921</v>
      </c>
      <c r="AA1160" s="168" t="s">
        <v>19</v>
      </c>
      <c r="AB1160" s="168" t="s">
        <v>4922</v>
      </c>
      <c r="AC1160" s="90">
        <v>200</v>
      </c>
    </row>
    <row r="1161" spans="1:29">
      <c r="A1161" s="165">
        <v>1160</v>
      </c>
      <c r="C1161" s="168" t="s">
        <v>1848</v>
      </c>
      <c r="D1161" s="85" t="s">
        <v>4843</v>
      </c>
      <c r="E1161" s="168" t="s">
        <v>4914</v>
      </c>
      <c r="F1161" s="85" t="s">
        <v>4881</v>
      </c>
      <c r="G1161" s="165" t="s">
        <v>2</v>
      </c>
      <c r="H1161" s="168" t="s">
        <v>5425</v>
      </c>
      <c r="I1161" s="168">
        <v>2020</v>
      </c>
      <c r="L1161" s="165" t="s">
        <v>5</v>
      </c>
      <c r="M1161" s="168" t="s">
        <v>5</v>
      </c>
      <c r="N1161" s="168" t="s">
        <v>4915</v>
      </c>
      <c r="O1161" s="168" t="s">
        <v>1741</v>
      </c>
      <c r="P1161" s="168" t="s">
        <v>4917</v>
      </c>
      <c r="S1161" s="168" t="s">
        <v>4918</v>
      </c>
      <c r="U1161" s="168" t="s">
        <v>4919</v>
      </c>
      <c r="Y1161" s="168" t="s">
        <v>4920</v>
      </c>
      <c r="Z1161" s="168" t="s">
        <v>4921</v>
      </c>
      <c r="AA1161" s="168" t="s">
        <v>19</v>
      </c>
      <c r="AB1161" s="168" t="s">
        <v>4922</v>
      </c>
      <c r="AC1161" s="90">
        <v>200</v>
      </c>
    </row>
    <row r="1162" spans="1:29">
      <c r="A1162" s="165">
        <v>1161</v>
      </c>
      <c r="C1162" s="168" t="s">
        <v>1848</v>
      </c>
      <c r="D1162" s="85" t="s">
        <v>4844</v>
      </c>
      <c r="E1162" s="168" t="s">
        <v>4914</v>
      </c>
      <c r="F1162" s="85" t="s">
        <v>4882</v>
      </c>
      <c r="G1162" s="165" t="s">
        <v>2</v>
      </c>
      <c r="H1162" s="168" t="s">
        <v>5425</v>
      </c>
      <c r="I1162" s="168">
        <v>2020</v>
      </c>
      <c r="L1162" s="165" t="s">
        <v>5</v>
      </c>
      <c r="M1162" s="168" t="s">
        <v>5</v>
      </c>
      <c r="N1162" s="168" t="s">
        <v>4915</v>
      </c>
      <c r="O1162" s="168" t="s">
        <v>1741</v>
      </c>
      <c r="P1162" s="168" t="s">
        <v>4917</v>
      </c>
      <c r="S1162" s="168" t="s">
        <v>4918</v>
      </c>
      <c r="U1162" s="168" t="s">
        <v>4919</v>
      </c>
      <c r="Y1162" s="168" t="s">
        <v>4920</v>
      </c>
      <c r="Z1162" s="168" t="s">
        <v>4921</v>
      </c>
      <c r="AA1162" s="168" t="s">
        <v>19</v>
      </c>
      <c r="AB1162" s="168" t="s">
        <v>4922</v>
      </c>
      <c r="AC1162" s="90">
        <v>200</v>
      </c>
    </row>
    <row r="1163" spans="1:29">
      <c r="A1163" s="165">
        <v>1162</v>
      </c>
      <c r="C1163" s="168" t="s">
        <v>1848</v>
      </c>
      <c r="D1163" s="85" t="s">
        <v>4845</v>
      </c>
      <c r="E1163" s="168" t="s">
        <v>4914</v>
      </c>
      <c r="F1163" s="85" t="s">
        <v>4883</v>
      </c>
      <c r="G1163" s="165" t="s">
        <v>2</v>
      </c>
      <c r="H1163" s="168" t="s">
        <v>5425</v>
      </c>
      <c r="I1163" s="168">
        <v>2020</v>
      </c>
      <c r="L1163" s="165" t="s">
        <v>5</v>
      </c>
      <c r="M1163" s="168" t="s">
        <v>5</v>
      </c>
      <c r="N1163" s="168" t="s">
        <v>4915</v>
      </c>
      <c r="O1163" s="168" t="s">
        <v>1741</v>
      </c>
      <c r="P1163" s="168" t="s">
        <v>4917</v>
      </c>
      <c r="S1163" s="168" t="s">
        <v>4918</v>
      </c>
      <c r="U1163" s="168" t="s">
        <v>4919</v>
      </c>
      <c r="Y1163" s="168" t="s">
        <v>4920</v>
      </c>
      <c r="Z1163" s="168" t="s">
        <v>4921</v>
      </c>
      <c r="AA1163" s="168" t="s">
        <v>19</v>
      </c>
      <c r="AB1163" s="168" t="s">
        <v>4922</v>
      </c>
      <c r="AC1163" s="90">
        <v>200</v>
      </c>
    </row>
    <row r="1164" spans="1:29">
      <c r="A1164" s="165">
        <v>1163</v>
      </c>
      <c r="C1164" s="168" t="s">
        <v>1848</v>
      </c>
      <c r="D1164" s="85" t="s">
        <v>4846</v>
      </c>
      <c r="E1164" s="168" t="s">
        <v>4914</v>
      </c>
      <c r="F1164" s="85" t="s">
        <v>4884</v>
      </c>
      <c r="G1164" s="165" t="s">
        <v>2</v>
      </c>
      <c r="H1164" s="168" t="s">
        <v>5425</v>
      </c>
      <c r="I1164" s="168">
        <v>2020</v>
      </c>
      <c r="L1164" s="165" t="s">
        <v>5</v>
      </c>
      <c r="M1164" s="168" t="s">
        <v>5</v>
      </c>
      <c r="N1164" s="168" t="s">
        <v>4915</v>
      </c>
      <c r="O1164" s="168" t="s">
        <v>1741</v>
      </c>
      <c r="P1164" s="168" t="s">
        <v>4917</v>
      </c>
      <c r="S1164" s="168" t="s">
        <v>4918</v>
      </c>
      <c r="U1164" s="168" t="s">
        <v>4919</v>
      </c>
      <c r="Y1164" s="168" t="s">
        <v>4920</v>
      </c>
      <c r="Z1164" s="168" t="s">
        <v>4921</v>
      </c>
      <c r="AA1164" s="168" t="s">
        <v>19</v>
      </c>
      <c r="AB1164" s="168" t="s">
        <v>4922</v>
      </c>
      <c r="AC1164" s="90">
        <v>200</v>
      </c>
    </row>
    <row r="1165" spans="1:29">
      <c r="A1165" s="165">
        <v>1164</v>
      </c>
      <c r="C1165" s="168" t="s">
        <v>1848</v>
      </c>
      <c r="D1165" s="85" t="s">
        <v>4847</v>
      </c>
      <c r="E1165" s="168" t="s">
        <v>4914</v>
      </c>
      <c r="F1165" s="85" t="s">
        <v>4885</v>
      </c>
      <c r="G1165" s="165" t="s">
        <v>2</v>
      </c>
      <c r="H1165" s="168" t="s">
        <v>5425</v>
      </c>
      <c r="I1165" s="168">
        <v>2020</v>
      </c>
      <c r="L1165" s="165" t="s">
        <v>5</v>
      </c>
      <c r="M1165" s="168" t="s">
        <v>5</v>
      </c>
      <c r="N1165" s="168" t="s">
        <v>4915</v>
      </c>
      <c r="O1165" s="168" t="s">
        <v>1741</v>
      </c>
      <c r="P1165" s="168" t="s">
        <v>4917</v>
      </c>
      <c r="S1165" s="168" t="s">
        <v>4918</v>
      </c>
      <c r="U1165" s="168" t="s">
        <v>4919</v>
      </c>
      <c r="Y1165" s="168" t="s">
        <v>4920</v>
      </c>
      <c r="Z1165" s="168" t="s">
        <v>4921</v>
      </c>
      <c r="AA1165" s="168" t="s">
        <v>19</v>
      </c>
      <c r="AB1165" s="168" t="s">
        <v>4922</v>
      </c>
      <c r="AC1165" s="90">
        <v>200</v>
      </c>
    </row>
    <row r="1166" spans="1:29">
      <c r="A1166" s="165">
        <v>1165</v>
      </c>
      <c r="C1166" s="168" t="s">
        <v>1848</v>
      </c>
      <c r="D1166" s="85" t="s">
        <v>4848</v>
      </c>
      <c r="E1166" s="168" t="s">
        <v>4914</v>
      </c>
      <c r="F1166" s="85" t="s">
        <v>4886</v>
      </c>
      <c r="G1166" s="165" t="s">
        <v>2</v>
      </c>
      <c r="H1166" s="168" t="s">
        <v>5425</v>
      </c>
      <c r="I1166" s="168">
        <v>2020</v>
      </c>
      <c r="L1166" s="165" t="s">
        <v>5</v>
      </c>
      <c r="M1166" s="168" t="s">
        <v>5</v>
      </c>
      <c r="N1166" s="168" t="s">
        <v>4915</v>
      </c>
      <c r="O1166" s="168" t="s">
        <v>1741</v>
      </c>
      <c r="P1166" s="168" t="s">
        <v>4917</v>
      </c>
      <c r="S1166" s="168" t="s">
        <v>4918</v>
      </c>
      <c r="U1166" s="168" t="s">
        <v>4919</v>
      </c>
      <c r="Y1166" s="168" t="s">
        <v>4920</v>
      </c>
      <c r="Z1166" s="168" t="s">
        <v>4921</v>
      </c>
      <c r="AA1166" s="168" t="s">
        <v>19</v>
      </c>
      <c r="AB1166" s="168" t="s">
        <v>4922</v>
      </c>
      <c r="AC1166" s="90">
        <v>200</v>
      </c>
    </row>
    <row r="1167" spans="1:29">
      <c r="A1167" s="165">
        <v>1166</v>
      </c>
      <c r="C1167" s="168" t="s">
        <v>1848</v>
      </c>
      <c r="D1167" s="85" t="s">
        <v>4849</v>
      </c>
      <c r="E1167" s="168" t="s">
        <v>4914</v>
      </c>
      <c r="F1167" s="85" t="s">
        <v>4887</v>
      </c>
      <c r="G1167" s="165" t="s">
        <v>2</v>
      </c>
      <c r="H1167" s="168" t="s">
        <v>5425</v>
      </c>
      <c r="I1167" s="168">
        <v>2020</v>
      </c>
      <c r="L1167" s="165" t="s">
        <v>5</v>
      </c>
      <c r="M1167" s="168" t="s">
        <v>5</v>
      </c>
      <c r="N1167" s="168" t="s">
        <v>4915</v>
      </c>
      <c r="O1167" s="168" t="s">
        <v>1741</v>
      </c>
      <c r="P1167" s="168" t="s">
        <v>4917</v>
      </c>
      <c r="S1167" s="168" t="s">
        <v>4918</v>
      </c>
      <c r="U1167" s="168" t="s">
        <v>4919</v>
      </c>
      <c r="Y1167" s="168" t="s">
        <v>4920</v>
      </c>
      <c r="Z1167" s="168" t="s">
        <v>4921</v>
      </c>
      <c r="AA1167" s="168" t="s">
        <v>19</v>
      </c>
      <c r="AB1167" s="168" t="s">
        <v>4922</v>
      </c>
      <c r="AC1167" s="90">
        <v>200</v>
      </c>
    </row>
    <row r="1168" spans="1:29">
      <c r="A1168" s="165">
        <v>1167</v>
      </c>
      <c r="C1168" s="168" t="s">
        <v>1848</v>
      </c>
      <c r="D1168" s="85" t="s">
        <v>4850</v>
      </c>
      <c r="E1168" s="168" t="s">
        <v>4914</v>
      </c>
      <c r="F1168" s="85" t="s">
        <v>4888</v>
      </c>
      <c r="G1168" s="165" t="s">
        <v>2</v>
      </c>
      <c r="H1168" s="168" t="s">
        <v>5425</v>
      </c>
      <c r="I1168" s="168">
        <v>2020</v>
      </c>
      <c r="L1168" s="165" t="s">
        <v>5</v>
      </c>
      <c r="M1168" s="168" t="s">
        <v>5</v>
      </c>
      <c r="N1168" s="168" t="s">
        <v>4915</v>
      </c>
      <c r="O1168" s="168" t="s">
        <v>1741</v>
      </c>
      <c r="P1168" s="168" t="s">
        <v>4917</v>
      </c>
      <c r="S1168" s="168" t="s">
        <v>4918</v>
      </c>
      <c r="U1168" s="168" t="s">
        <v>4919</v>
      </c>
      <c r="Y1168" s="168" t="s">
        <v>4920</v>
      </c>
      <c r="Z1168" s="168" t="s">
        <v>4921</v>
      </c>
      <c r="AA1168" s="168" t="s">
        <v>19</v>
      </c>
      <c r="AB1168" s="168" t="s">
        <v>4922</v>
      </c>
      <c r="AC1168" s="90">
        <v>200</v>
      </c>
    </row>
    <row r="1169" spans="1:29">
      <c r="A1169" s="165">
        <v>1168</v>
      </c>
      <c r="C1169" s="168" t="s">
        <v>1848</v>
      </c>
      <c r="D1169" s="85" t="s">
        <v>4851</v>
      </c>
      <c r="E1169" s="168" t="s">
        <v>4914</v>
      </c>
      <c r="F1169" s="85" t="s">
        <v>4889</v>
      </c>
      <c r="G1169" s="165" t="s">
        <v>2</v>
      </c>
      <c r="H1169" s="168" t="s">
        <v>5425</v>
      </c>
      <c r="I1169" s="168">
        <v>2020</v>
      </c>
      <c r="L1169" s="165" t="s">
        <v>5</v>
      </c>
      <c r="M1169" s="168" t="s">
        <v>5</v>
      </c>
      <c r="N1169" s="168" t="s">
        <v>4915</v>
      </c>
      <c r="O1169" s="168" t="s">
        <v>1741</v>
      </c>
      <c r="P1169" s="168" t="s">
        <v>4917</v>
      </c>
      <c r="S1169" s="168" t="s">
        <v>4918</v>
      </c>
      <c r="U1169" s="168" t="s">
        <v>4919</v>
      </c>
      <c r="Y1169" s="168" t="s">
        <v>4920</v>
      </c>
      <c r="Z1169" s="168" t="s">
        <v>4921</v>
      </c>
      <c r="AA1169" s="168" t="s">
        <v>19</v>
      </c>
      <c r="AB1169" s="168" t="s">
        <v>4922</v>
      </c>
      <c r="AC1169" s="90">
        <v>200</v>
      </c>
    </row>
    <row r="1170" spans="1:29">
      <c r="A1170" s="165">
        <v>1169</v>
      </c>
      <c r="C1170" s="168" t="s">
        <v>1848</v>
      </c>
      <c r="D1170" s="85" t="s">
        <v>4852</v>
      </c>
      <c r="E1170" s="168" t="s">
        <v>4914</v>
      </c>
      <c r="F1170" s="85" t="s">
        <v>4890</v>
      </c>
      <c r="G1170" s="165" t="s">
        <v>2</v>
      </c>
      <c r="H1170" s="168" t="s">
        <v>5425</v>
      </c>
      <c r="I1170" s="168">
        <v>2020</v>
      </c>
      <c r="L1170" s="165" t="s">
        <v>5</v>
      </c>
      <c r="M1170" s="168" t="s">
        <v>5</v>
      </c>
      <c r="N1170" s="168" t="s">
        <v>4915</v>
      </c>
      <c r="O1170" s="168" t="s">
        <v>1741</v>
      </c>
      <c r="P1170" s="168" t="s">
        <v>4917</v>
      </c>
      <c r="S1170" s="168" t="s">
        <v>4918</v>
      </c>
      <c r="U1170" s="168" t="s">
        <v>4919</v>
      </c>
      <c r="Y1170" s="168" t="s">
        <v>4920</v>
      </c>
      <c r="Z1170" s="168" t="s">
        <v>4921</v>
      </c>
      <c r="AA1170" s="168" t="s">
        <v>19</v>
      </c>
      <c r="AB1170" s="168" t="s">
        <v>4922</v>
      </c>
      <c r="AC1170" s="90">
        <v>200</v>
      </c>
    </row>
    <row r="1171" spans="1:29">
      <c r="A1171" s="165">
        <v>1170</v>
      </c>
      <c r="C1171" s="168" t="s">
        <v>1848</v>
      </c>
      <c r="D1171" s="85" t="s">
        <v>4853</v>
      </c>
      <c r="E1171" s="168" t="s">
        <v>4914</v>
      </c>
      <c r="F1171" s="85" t="s">
        <v>4891</v>
      </c>
      <c r="G1171" s="165" t="s">
        <v>2</v>
      </c>
      <c r="H1171" s="168" t="s">
        <v>5425</v>
      </c>
      <c r="I1171" s="168">
        <v>2020</v>
      </c>
      <c r="L1171" s="165" t="s">
        <v>5</v>
      </c>
      <c r="M1171" s="168" t="s">
        <v>5</v>
      </c>
      <c r="N1171" s="168" t="s">
        <v>4915</v>
      </c>
      <c r="O1171" s="168" t="s">
        <v>1741</v>
      </c>
      <c r="P1171" s="168" t="s">
        <v>4917</v>
      </c>
      <c r="S1171" s="168" t="s">
        <v>4918</v>
      </c>
      <c r="U1171" s="168" t="s">
        <v>4919</v>
      </c>
      <c r="Y1171" s="168" t="s">
        <v>4920</v>
      </c>
      <c r="Z1171" s="168" t="s">
        <v>4921</v>
      </c>
      <c r="AA1171" s="168" t="s">
        <v>19</v>
      </c>
      <c r="AB1171" s="168" t="s">
        <v>4922</v>
      </c>
      <c r="AC1171" s="90">
        <v>200</v>
      </c>
    </row>
    <row r="1172" spans="1:29">
      <c r="A1172" s="165">
        <v>1171</v>
      </c>
      <c r="C1172" s="168" t="s">
        <v>1848</v>
      </c>
      <c r="D1172" s="85" t="s">
        <v>4854</v>
      </c>
      <c r="E1172" s="168" t="s">
        <v>4914</v>
      </c>
      <c r="F1172" s="85" t="s">
        <v>4892</v>
      </c>
      <c r="G1172" s="165" t="s">
        <v>2</v>
      </c>
      <c r="H1172" s="168" t="s">
        <v>5425</v>
      </c>
      <c r="I1172" s="168">
        <v>2020</v>
      </c>
      <c r="L1172" s="165" t="s">
        <v>5</v>
      </c>
      <c r="M1172" s="168" t="s">
        <v>5</v>
      </c>
      <c r="N1172" s="168" t="s">
        <v>4915</v>
      </c>
      <c r="O1172" s="168" t="s">
        <v>1741</v>
      </c>
      <c r="P1172" s="168" t="s">
        <v>4917</v>
      </c>
      <c r="S1172" s="168" t="s">
        <v>4918</v>
      </c>
      <c r="U1172" s="168" t="s">
        <v>4919</v>
      </c>
      <c r="Y1172" s="168" t="s">
        <v>4920</v>
      </c>
      <c r="Z1172" s="168" t="s">
        <v>4921</v>
      </c>
      <c r="AA1172" s="168" t="s">
        <v>19</v>
      </c>
      <c r="AB1172" s="168" t="s">
        <v>4922</v>
      </c>
      <c r="AC1172" s="90">
        <v>200</v>
      </c>
    </row>
    <row r="1173" spans="1:29">
      <c r="A1173" s="165">
        <v>1172</v>
      </c>
      <c r="C1173" s="168" t="s">
        <v>1848</v>
      </c>
      <c r="D1173" s="85" t="s">
        <v>4855</v>
      </c>
      <c r="E1173" s="168" t="s">
        <v>4914</v>
      </c>
      <c r="F1173" s="85" t="s">
        <v>4893</v>
      </c>
      <c r="G1173" s="165" t="s">
        <v>2</v>
      </c>
      <c r="H1173" s="168" t="s">
        <v>5425</v>
      </c>
      <c r="I1173" s="168">
        <v>2020</v>
      </c>
      <c r="L1173" s="165" t="s">
        <v>5</v>
      </c>
      <c r="M1173" s="168" t="s">
        <v>5</v>
      </c>
      <c r="N1173" s="168" t="s">
        <v>4915</v>
      </c>
      <c r="O1173" s="168" t="s">
        <v>1741</v>
      </c>
      <c r="P1173" s="168" t="s">
        <v>4917</v>
      </c>
      <c r="S1173" s="168" t="s">
        <v>4918</v>
      </c>
      <c r="U1173" s="168" t="s">
        <v>4919</v>
      </c>
      <c r="Y1173" s="168" t="s">
        <v>4920</v>
      </c>
      <c r="Z1173" s="168" t="s">
        <v>4921</v>
      </c>
      <c r="AA1173" s="168" t="s">
        <v>19</v>
      </c>
      <c r="AB1173" s="168" t="s">
        <v>4922</v>
      </c>
      <c r="AC1173" s="90">
        <v>200</v>
      </c>
    </row>
    <row r="1174" spans="1:29">
      <c r="A1174" s="165">
        <v>1173</v>
      </c>
      <c r="C1174" s="168" t="s">
        <v>1848</v>
      </c>
      <c r="D1174" s="85" t="s">
        <v>4856</v>
      </c>
      <c r="E1174" s="168" t="s">
        <v>4914</v>
      </c>
      <c r="F1174" s="85" t="s">
        <v>4894</v>
      </c>
      <c r="G1174" s="165" t="s">
        <v>2</v>
      </c>
      <c r="H1174" s="168" t="s">
        <v>5425</v>
      </c>
      <c r="I1174" s="168">
        <v>2020</v>
      </c>
      <c r="L1174" s="165" t="s">
        <v>5</v>
      </c>
      <c r="M1174" s="168" t="s">
        <v>5</v>
      </c>
      <c r="N1174" s="168" t="s">
        <v>4915</v>
      </c>
      <c r="O1174" s="168" t="s">
        <v>1741</v>
      </c>
      <c r="P1174" s="168" t="s">
        <v>4917</v>
      </c>
      <c r="S1174" s="168" t="s">
        <v>4918</v>
      </c>
      <c r="U1174" s="168" t="s">
        <v>4919</v>
      </c>
      <c r="Y1174" s="168" t="s">
        <v>4920</v>
      </c>
      <c r="Z1174" s="168" t="s">
        <v>4921</v>
      </c>
      <c r="AA1174" s="168" t="s">
        <v>19</v>
      </c>
      <c r="AB1174" s="168" t="s">
        <v>4922</v>
      </c>
      <c r="AC1174" s="90">
        <v>200</v>
      </c>
    </row>
    <row r="1175" spans="1:29">
      <c r="A1175" s="165">
        <v>1174</v>
      </c>
      <c r="C1175" s="168" t="s">
        <v>1848</v>
      </c>
      <c r="D1175" s="85" t="s">
        <v>4857</v>
      </c>
      <c r="E1175" s="168" t="s">
        <v>4914</v>
      </c>
      <c r="F1175" s="85" t="s">
        <v>4895</v>
      </c>
      <c r="G1175" s="165" t="s">
        <v>2</v>
      </c>
      <c r="H1175" s="168" t="s">
        <v>5425</v>
      </c>
      <c r="I1175" s="168">
        <v>2020</v>
      </c>
      <c r="L1175" s="165" t="s">
        <v>5</v>
      </c>
      <c r="M1175" s="168" t="s">
        <v>5</v>
      </c>
      <c r="N1175" s="168" t="s">
        <v>4915</v>
      </c>
      <c r="O1175" s="168" t="s">
        <v>1741</v>
      </c>
      <c r="P1175" s="168" t="s">
        <v>4917</v>
      </c>
      <c r="S1175" s="168" t="s">
        <v>4918</v>
      </c>
      <c r="U1175" s="168" t="s">
        <v>4919</v>
      </c>
      <c r="Y1175" s="168" t="s">
        <v>4920</v>
      </c>
      <c r="Z1175" s="168" t="s">
        <v>4921</v>
      </c>
      <c r="AA1175" s="168" t="s">
        <v>19</v>
      </c>
      <c r="AB1175" s="168" t="s">
        <v>4922</v>
      </c>
      <c r="AC1175" s="90">
        <v>200</v>
      </c>
    </row>
    <row r="1176" spans="1:29">
      <c r="A1176" s="165">
        <v>1175</v>
      </c>
      <c r="C1176" s="168" t="s">
        <v>1848</v>
      </c>
      <c r="D1176" s="85" t="s">
        <v>4858</v>
      </c>
      <c r="E1176" s="168" t="s">
        <v>4914</v>
      </c>
      <c r="F1176" s="85" t="s">
        <v>4896</v>
      </c>
      <c r="G1176" s="165" t="s">
        <v>2</v>
      </c>
      <c r="H1176" s="168" t="s">
        <v>5425</v>
      </c>
      <c r="I1176" s="168">
        <v>2020</v>
      </c>
      <c r="L1176" s="165" t="s">
        <v>5</v>
      </c>
      <c r="M1176" s="168" t="s">
        <v>5</v>
      </c>
      <c r="N1176" s="168" t="s">
        <v>4915</v>
      </c>
      <c r="O1176" s="168" t="s">
        <v>1741</v>
      </c>
      <c r="P1176" s="168" t="s">
        <v>4917</v>
      </c>
      <c r="S1176" s="168" t="s">
        <v>4918</v>
      </c>
      <c r="U1176" s="168" t="s">
        <v>4919</v>
      </c>
      <c r="Y1176" s="168" t="s">
        <v>4920</v>
      </c>
      <c r="Z1176" s="168" t="s">
        <v>4921</v>
      </c>
      <c r="AA1176" s="168" t="s">
        <v>19</v>
      </c>
      <c r="AB1176" s="168" t="s">
        <v>4922</v>
      </c>
      <c r="AC1176" s="90">
        <v>200</v>
      </c>
    </row>
    <row r="1177" spans="1:29">
      <c r="A1177" s="165">
        <v>1176</v>
      </c>
      <c r="C1177" s="168" t="s">
        <v>1848</v>
      </c>
      <c r="D1177" s="85" t="s">
        <v>4859</v>
      </c>
      <c r="E1177" s="168" t="s">
        <v>4914</v>
      </c>
      <c r="F1177" s="85" t="s">
        <v>4897</v>
      </c>
      <c r="G1177" s="165" t="s">
        <v>2</v>
      </c>
      <c r="H1177" s="168" t="s">
        <v>5425</v>
      </c>
      <c r="I1177" s="168">
        <v>2020</v>
      </c>
      <c r="L1177" s="165" t="s">
        <v>5</v>
      </c>
      <c r="M1177" s="168" t="s">
        <v>5</v>
      </c>
      <c r="N1177" s="168" t="s">
        <v>4915</v>
      </c>
      <c r="O1177" s="168" t="s">
        <v>1741</v>
      </c>
      <c r="P1177" s="168" t="s">
        <v>4917</v>
      </c>
      <c r="S1177" s="168" t="s">
        <v>4918</v>
      </c>
      <c r="U1177" s="168" t="s">
        <v>4919</v>
      </c>
      <c r="Y1177" s="168" t="s">
        <v>4920</v>
      </c>
      <c r="Z1177" s="168" t="s">
        <v>4921</v>
      </c>
      <c r="AA1177" s="168" t="s">
        <v>19</v>
      </c>
      <c r="AB1177" s="168" t="s">
        <v>4922</v>
      </c>
      <c r="AC1177" s="90">
        <v>200</v>
      </c>
    </row>
    <row r="1178" spans="1:29">
      <c r="A1178" s="165">
        <v>1177</v>
      </c>
      <c r="C1178" s="168" t="s">
        <v>1848</v>
      </c>
      <c r="D1178" s="85" t="s">
        <v>4860</v>
      </c>
      <c r="E1178" s="168" t="s">
        <v>4914</v>
      </c>
      <c r="F1178" s="85" t="s">
        <v>4898</v>
      </c>
      <c r="G1178" s="165" t="s">
        <v>2</v>
      </c>
      <c r="H1178" s="168" t="s">
        <v>5425</v>
      </c>
      <c r="I1178" s="168">
        <v>2020</v>
      </c>
      <c r="L1178" s="165" t="s">
        <v>5</v>
      </c>
      <c r="M1178" s="168" t="s">
        <v>5</v>
      </c>
      <c r="N1178" s="168" t="s">
        <v>4915</v>
      </c>
      <c r="O1178" s="168" t="s">
        <v>1741</v>
      </c>
      <c r="P1178" s="168" t="s">
        <v>4917</v>
      </c>
      <c r="S1178" s="168" t="s">
        <v>4918</v>
      </c>
      <c r="U1178" s="168" t="s">
        <v>4919</v>
      </c>
      <c r="Y1178" s="168" t="s">
        <v>4920</v>
      </c>
      <c r="Z1178" s="168" t="s">
        <v>4921</v>
      </c>
      <c r="AA1178" s="168" t="s">
        <v>19</v>
      </c>
      <c r="AB1178" s="168" t="s">
        <v>4922</v>
      </c>
      <c r="AC1178" s="90">
        <v>200</v>
      </c>
    </row>
    <row r="1179" spans="1:29">
      <c r="A1179" s="165">
        <v>1178</v>
      </c>
      <c r="C1179" s="168" t="s">
        <v>1848</v>
      </c>
      <c r="D1179" s="85" t="s">
        <v>4861</v>
      </c>
      <c r="E1179" s="168" t="s">
        <v>4914</v>
      </c>
      <c r="F1179" s="85" t="s">
        <v>4899</v>
      </c>
      <c r="G1179" s="165" t="s">
        <v>2</v>
      </c>
      <c r="H1179" s="168" t="s">
        <v>5425</v>
      </c>
      <c r="I1179" s="168">
        <v>2020</v>
      </c>
      <c r="L1179" s="165" t="s">
        <v>5</v>
      </c>
      <c r="M1179" s="168" t="s">
        <v>5</v>
      </c>
      <c r="N1179" s="168" t="s">
        <v>4915</v>
      </c>
      <c r="O1179" s="168" t="s">
        <v>1741</v>
      </c>
      <c r="P1179" s="168" t="s">
        <v>4917</v>
      </c>
      <c r="S1179" s="168" t="s">
        <v>4918</v>
      </c>
      <c r="U1179" s="168" t="s">
        <v>4919</v>
      </c>
      <c r="Y1179" s="168" t="s">
        <v>4920</v>
      </c>
      <c r="Z1179" s="168" t="s">
        <v>4921</v>
      </c>
      <c r="AA1179" s="168" t="s">
        <v>19</v>
      </c>
      <c r="AB1179" s="168" t="s">
        <v>4922</v>
      </c>
      <c r="AC1179" s="90">
        <v>200</v>
      </c>
    </row>
    <row r="1180" spans="1:29">
      <c r="A1180" s="165">
        <v>1179</v>
      </c>
      <c r="C1180" s="168" t="s">
        <v>1848</v>
      </c>
      <c r="D1180" s="85" t="s">
        <v>4862</v>
      </c>
      <c r="E1180" s="168" t="s">
        <v>4914</v>
      </c>
      <c r="F1180" s="85" t="s">
        <v>4900</v>
      </c>
      <c r="G1180" s="165" t="s">
        <v>2</v>
      </c>
      <c r="H1180" s="168" t="s">
        <v>5425</v>
      </c>
      <c r="I1180" s="168">
        <v>2020</v>
      </c>
      <c r="L1180" s="165" t="s">
        <v>5</v>
      </c>
      <c r="M1180" s="168" t="s">
        <v>5</v>
      </c>
      <c r="N1180" s="168" t="s">
        <v>4915</v>
      </c>
      <c r="O1180" s="168" t="s">
        <v>1741</v>
      </c>
      <c r="P1180" s="168" t="s">
        <v>4917</v>
      </c>
      <c r="S1180" s="168" t="s">
        <v>4918</v>
      </c>
      <c r="U1180" s="168" t="s">
        <v>4919</v>
      </c>
      <c r="Y1180" s="168" t="s">
        <v>4920</v>
      </c>
      <c r="Z1180" s="168" t="s">
        <v>4921</v>
      </c>
      <c r="AA1180" s="168" t="s">
        <v>19</v>
      </c>
      <c r="AB1180" s="168" t="s">
        <v>4922</v>
      </c>
      <c r="AC1180" s="90">
        <v>200</v>
      </c>
    </row>
    <row r="1181" spans="1:29">
      <c r="A1181" s="165">
        <v>1180</v>
      </c>
      <c r="C1181" s="168" t="s">
        <v>1848</v>
      </c>
      <c r="D1181" s="85" t="s">
        <v>4863</v>
      </c>
      <c r="E1181" s="168" t="s">
        <v>4914</v>
      </c>
      <c r="F1181" s="85" t="s">
        <v>4901</v>
      </c>
      <c r="G1181" s="165" t="s">
        <v>2</v>
      </c>
      <c r="H1181" s="168" t="s">
        <v>5425</v>
      </c>
      <c r="I1181" s="168">
        <v>2020</v>
      </c>
      <c r="L1181" s="165" t="s">
        <v>5</v>
      </c>
      <c r="M1181" s="168" t="s">
        <v>5</v>
      </c>
      <c r="N1181" s="168" t="s">
        <v>4915</v>
      </c>
      <c r="O1181" s="168" t="s">
        <v>1741</v>
      </c>
      <c r="P1181" s="168" t="s">
        <v>4917</v>
      </c>
      <c r="S1181" s="168" t="s">
        <v>4918</v>
      </c>
      <c r="U1181" s="168" t="s">
        <v>4919</v>
      </c>
      <c r="Y1181" s="168" t="s">
        <v>4920</v>
      </c>
      <c r="Z1181" s="168" t="s">
        <v>4921</v>
      </c>
      <c r="AA1181" s="168" t="s">
        <v>19</v>
      </c>
      <c r="AB1181" s="168" t="s">
        <v>4922</v>
      </c>
      <c r="AC1181" s="90">
        <v>200</v>
      </c>
    </row>
    <row r="1182" spans="1:29">
      <c r="A1182" s="165">
        <v>1181</v>
      </c>
      <c r="C1182" s="168" t="s">
        <v>1848</v>
      </c>
      <c r="D1182" s="85" t="s">
        <v>4864</v>
      </c>
      <c r="E1182" s="168" t="s">
        <v>4914</v>
      </c>
      <c r="F1182" s="85" t="s">
        <v>4902</v>
      </c>
      <c r="G1182" s="165" t="s">
        <v>2</v>
      </c>
      <c r="H1182" s="168" t="s">
        <v>5425</v>
      </c>
      <c r="I1182" s="168">
        <v>2020</v>
      </c>
      <c r="L1182" s="165" t="s">
        <v>5</v>
      </c>
      <c r="M1182" s="168" t="s">
        <v>5</v>
      </c>
      <c r="N1182" s="168" t="s">
        <v>4915</v>
      </c>
      <c r="O1182" s="168" t="s">
        <v>1741</v>
      </c>
      <c r="P1182" s="168" t="s">
        <v>4917</v>
      </c>
      <c r="S1182" s="168" t="s">
        <v>4918</v>
      </c>
      <c r="U1182" s="168" t="s">
        <v>4919</v>
      </c>
      <c r="Y1182" s="168" t="s">
        <v>4920</v>
      </c>
      <c r="Z1182" s="168" t="s">
        <v>4921</v>
      </c>
      <c r="AA1182" s="168" t="s">
        <v>19</v>
      </c>
      <c r="AB1182" s="168" t="s">
        <v>4922</v>
      </c>
      <c r="AC1182" s="90">
        <v>200</v>
      </c>
    </row>
    <row r="1183" spans="1:29">
      <c r="A1183" s="165">
        <v>1182</v>
      </c>
      <c r="C1183" s="168" t="s">
        <v>1848</v>
      </c>
      <c r="D1183" s="85" t="s">
        <v>4865</v>
      </c>
      <c r="E1183" s="168" t="s">
        <v>4914</v>
      </c>
      <c r="F1183" s="85" t="s">
        <v>4903</v>
      </c>
      <c r="G1183" s="165" t="s">
        <v>2</v>
      </c>
      <c r="H1183" s="168" t="s">
        <v>5425</v>
      </c>
      <c r="I1183" s="168">
        <v>2020</v>
      </c>
      <c r="L1183" s="165" t="s">
        <v>5</v>
      </c>
      <c r="M1183" s="168" t="s">
        <v>5</v>
      </c>
      <c r="N1183" s="168" t="s">
        <v>4915</v>
      </c>
      <c r="O1183" s="168" t="s">
        <v>1741</v>
      </c>
      <c r="P1183" s="168" t="s">
        <v>4917</v>
      </c>
      <c r="S1183" s="168" t="s">
        <v>4918</v>
      </c>
      <c r="U1183" s="168" t="s">
        <v>4919</v>
      </c>
      <c r="Y1183" s="168" t="s">
        <v>4920</v>
      </c>
      <c r="Z1183" s="168" t="s">
        <v>4921</v>
      </c>
      <c r="AA1183" s="168" t="s">
        <v>19</v>
      </c>
      <c r="AB1183" s="168" t="s">
        <v>4922</v>
      </c>
      <c r="AC1183" s="90">
        <v>200</v>
      </c>
    </row>
    <row r="1184" spans="1:29">
      <c r="A1184" s="165">
        <v>1183</v>
      </c>
      <c r="C1184" s="168" t="s">
        <v>1848</v>
      </c>
      <c r="D1184" s="85" t="s">
        <v>4866</v>
      </c>
      <c r="E1184" s="168" t="s">
        <v>4914</v>
      </c>
      <c r="F1184" s="85" t="s">
        <v>4904</v>
      </c>
      <c r="G1184" s="165" t="s">
        <v>2</v>
      </c>
      <c r="H1184" s="168" t="s">
        <v>5425</v>
      </c>
      <c r="I1184" s="168">
        <v>2020</v>
      </c>
      <c r="L1184" s="165" t="s">
        <v>5</v>
      </c>
      <c r="M1184" s="168" t="s">
        <v>5</v>
      </c>
      <c r="N1184" s="168" t="s">
        <v>4915</v>
      </c>
      <c r="O1184" s="168" t="s">
        <v>1741</v>
      </c>
      <c r="P1184" s="168" t="s">
        <v>4917</v>
      </c>
      <c r="S1184" s="168" t="s">
        <v>4918</v>
      </c>
      <c r="U1184" s="168" t="s">
        <v>4919</v>
      </c>
      <c r="Y1184" s="168" t="s">
        <v>4920</v>
      </c>
      <c r="Z1184" s="168" t="s">
        <v>4921</v>
      </c>
      <c r="AA1184" s="168" t="s">
        <v>19</v>
      </c>
      <c r="AB1184" s="168" t="s">
        <v>4922</v>
      </c>
      <c r="AC1184" s="90">
        <v>200</v>
      </c>
    </row>
    <row r="1185" spans="1:29">
      <c r="A1185" s="165">
        <v>1184</v>
      </c>
      <c r="C1185" s="168" t="s">
        <v>1848</v>
      </c>
      <c r="D1185" s="85" t="s">
        <v>4867</v>
      </c>
      <c r="E1185" s="168" t="s">
        <v>4914</v>
      </c>
      <c r="F1185" s="85" t="s">
        <v>4905</v>
      </c>
      <c r="G1185" s="165" t="s">
        <v>2</v>
      </c>
      <c r="H1185" s="168" t="s">
        <v>5425</v>
      </c>
      <c r="I1185" s="168">
        <v>2020</v>
      </c>
      <c r="L1185" s="165" t="s">
        <v>5</v>
      </c>
      <c r="M1185" s="168" t="s">
        <v>5</v>
      </c>
      <c r="N1185" s="168" t="s">
        <v>4915</v>
      </c>
      <c r="O1185" s="168" t="s">
        <v>1741</v>
      </c>
      <c r="P1185" s="168" t="s">
        <v>4917</v>
      </c>
      <c r="S1185" s="168" t="s">
        <v>4918</v>
      </c>
      <c r="U1185" s="168" t="s">
        <v>4919</v>
      </c>
      <c r="Y1185" s="168" t="s">
        <v>4920</v>
      </c>
      <c r="Z1185" s="168" t="s">
        <v>4921</v>
      </c>
      <c r="AA1185" s="168" t="s">
        <v>19</v>
      </c>
      <c r="AB1185" s="168" t="s">
        <v>4922</v>
      </c>
      <c r="AC1185" s="90">
        <v>200</v>
      </c>
    </row>
    <row r="1186" spans="1:29">
      <c r="A1186" s="165">
        <v>1185</v>
      </c>
      <c r="C1186" s="168" t="s">
        <v>1848</v>
      </c>
      <c r="D1186" s="85" t="s">
        <v>4868</v>
      </c>
      <c r="E1186" s="168" t="s">
        <v>4914</v>
      </c>
      <c r="F1186" s="85" t="s">
        <v>4906</v>
      </c>
      <c r="G1186" s="165" t="s">
        <v>2</v>
      </c>
      <c r="H1186" s="168" t="s">
        <v>5425</v>
      </c>
      <c r="I1186" s="168">
        <v>2020</v>
      </c>
      <c r="L1186" s="165" t="s">
        <v>5</v>
      </c>
      <c r="M1186" s="168" t="s">
        <v>5</v>
      </c>
      <c r="N1186" s="168" t="s">
        <v>4915</v>
      </c>
      <c r="O1186" s="168" t="s">
        <v>1741</v>
      </c>
      <c r="P1186" s="168" t="s">
        <v>4917</v>
      </c>
      <c r="S1186" s="168" t="s">
        <v>4918</v>
      </c>
      <c r="U1186" s="168" t="s">
        <v>4919</v>
      </c>
      <c r="Y1186" s="168" t="s">
        <v>4920</v>
      </c>
      <c r="Z1186" s="168" t="s">
        <v>4921</v>
      </c>
      <c r="AA1186" s="168" t="s">
        <v>19</v>
      </c>
      <c r="AB1186" s="168" t="s">
        <v>4922</v>
      </c>
      <c r="AC1186" s="90">
        <v>200</v>
      </c>
    </row>
    <row r="1187" spans="1:29">
      <c r="A1187" s="165">
        <v>1186</v>
      </c>
      <c r="C1187" s="168" t="s">
        <v>1848</v>
      </c>
      <c r="D1187" s="85" t="s">
        <v>4869</v>
      </c>
      <c r="E1187" s="168" t="s">
        <v>4914</v>
      </c>
      <c r="F1187" s="85" t="s">
        <v>4907</v>
      </c>
      <c r="G1187" s="165" t="s">
        <v>2</v>
      </c>
      <c r="H1187" s="168" t="s">
        <v>5425</v>
      </c>
      <c r="I1187" s="168">
        <v>2020</v>
      </c>
      <c r="L1187" s="165" t="s">
        <v>5</v>
      </c>
      <c r="M1187" s="168" t="s">
        <v>5</v>
      </c>
      <c r="N1187" s="168" t="s">
        <v>4915</v>
      </c>
      <c r="O1187" s="168" t="s">
        <v>1741</v>
      </c>
      <c r="P1187" s="168" t="s">
        <v>4917</v>
      </c>
      <c r="S1187" s="168" t="s">
        <v>4918</v>
      </c>
      <c r="U1187" s="168" t="s">
        <v>4919</v>
      </c>
      <c r="Y1187" s="168" t="s">
        <v>4920</v>
      </c>
      <c r="Z1187" s="168" t="s">
        <v>4921</v>
      </c>
      <c r="AA1187" s="168" t="s">
        <v>19</v>
      </c>
      <c r="AB1187" s="168" t="s">
        <v>4922</v>
      </c>
      <c r="AC1187" s="90">
        <v>200</v>
      </c>
    </row>
    <row r="1188" spans="1:29">
      <c r="A1188" s="165">
        <v>1187</v>
      </c>
      <c r="C1188" s="168" t="s">
        <v>1848</v>
      </c>
      <c r="D1188" s="85" t="s">
        <v>4870</v>
      </c>
      <c r="E1188" s="168" t="s">
        <v>4914</v>
      </c>
      <c r="F1188" s="85" t="s">
        <v>4908</v>
      </c>
      <c r="G1188" s="165" t="s">
        <v>2</v>
      </c>
      <c r="H1188" s="168" t="s">
        <v>5425</v>
      </c>
      <c r="I1188" s="168">
        <v>2020</v>
      </c>
      <c r="L1188" s="165" t="s">
        <v>5</v>
      </c>
      <c r="M1188" s="168" t="s">
        <v>5</v>
      </c>
      <c r="N1188" s="168" t="s">
        <v>4915</v>
      </c>
      <c r="O1188" s="168" t="s">
        <v>1741</v>
      </c>
      <c r="P1188" s="168" t="s">
        <v>4917</v>
      </c>
      <c r="S1188" s="168" t="s">
        <v>4918</v>
      </c>
      <c r="U1188" s="168" t="s">
        <v>4919</v>
      </c>
      <c r="Y1188" s="168" t="s">
        <v>4920</v>
      </c>
      <c r="Z1188" s="168" t="s">
        <v>4921</v>
      </c>
      <c r="AA1188" s="168" t="s">
        <v>19</v>
      </c>
      <c r="AB1188" s="168" t="s">
        <v>4922</v>
      </c>
      <c r="AC1188" s="90">
        <v>200</v>
      </c>
    </row>
    <row r="1189" spans="1:29">
      <c r="A1189" s="165">
        <v>1188</v>
      </c>
      <c r="C1189" s="168" t="s">
        <v>1848</v>
      </c>
      <c r="D1189" s="85" t="s">
        <v>4871</v>
      </c>
      <c r="E1189" s="168" t="s">
        <v>4914</v>
      </c>
      <c r="F1189" s="85" t="s">
        <v>4909</v>
      </c>
      <c r="G1189" s="165" t="s">
        <v>2</v>
      </c>
      <c r="H1189" s="168" t="s">
        <v>5425</v>
      </c>
      <c r="I1189" s="168">
        <v>2020</v>
      </c>
      <c r="L1189" s="165" t="s">
        <v>5</v>
      </c>
      <c r="M1189" s="168" t="s">
        <v>5</v>
      </c>
      <c r="N1189" s="168" t="s">
        <v>4915</v>
      </c>
      <c r="O1189" s="168" t="s">
        <v>1741</v>
      </c>
      <c r="P1189" s="168" t="s">
        <v>4917</v>
      </c>
      <c r="S1189" s="168" t="s">
        <v>4918</v>
      </c>
      <c r="U1189" s="168" t="s">
        <v>4919</v>
      </c>
      <c r="Y1189" s="168" t="s">
        <v>4920</v>
      </c>
      <c r="Z1189" s="168" t="s">
        <v>4921</v>
      </c>
      <c r="AA1189" s="168" t="s">
        <v>19</v>
      </c>
      <c r="AB1189" s="168" t="s">
        <v>4922</v>
      </c>
      <c r="AC1189" s="90">
        <v>200</v>
      </c>
    </row>
    <row r="1190" spans="1:29">
      <c r="A1190" s="165">
        <v>1189</v>
      </c>
      <c r="C1190" s="168" t="s">
        <v>1848</v>
      </c>
      <c r="D1190" s="85" t="s">
        <v>4872</v>
      </c>
      <c r="E1190" s="168" t="s">
        <v>4914</v>
      </c>
      <c r="F1190" s="85" t="s">
        <v>4910</v>
      </c>
      <c r="G1190" s="165" t="s">
        <v>2</v>
      </c>
      <c r="H1190" s="168" t="s">
        <v>5425</v>
      </c>
      <c r="I1190" s="168">
        <v>2020</v>
      </c>
      <c r="L1190" s="165" t="s">
        <v>5</v>
      </c>
      <c r="M1190" s="168" t="s">
        <v>5</v>
      </c>
      <c r="N1190" s="168" t="s">
        <v>4915</v>
      </c>
      <c r="O1190" s="168" t="s">
        <v>1741</v>
      </c>
      <c r="P1190" s="168" t="s">
        <v>4917</v>
      </c>
      <c r="S1190" s="168" t="s">
        <v>4918</v>
      </c>
      <c r="U1190" s="168" t="s">
        <v>4919</v>
      </c>
      <c r="Y1190" s="168" t="s">
        <v>4920</v>
      </c>
      <c r="Z1190" s="168" t="s">
        <v>4921</v>
      </c>
      <c r="AA1190" s="168" t="s">
        <v>19</v>
      </c>
      <c r="AB1190" s="168" t="s">
        <v>4922</v>
      </c>
      <c r="AC1190" s="90">
        <v>200</v>
      </c>
    </row>
    <row r="1191" spans="1:29">
      <c r="A1191" s="165">
        <v>1190</v>
      </c>
      <c r="C1191" s="168" t="s">
        <v>1848</v>
      </c>
      <c r="D1191" s="85" t="s">
        <v>4873</v>
      </c>
      <c r="E1191" s="168" t="s">
        <v>4914</v>
      </c>
      <c r="F1191" s="85" t="s">
        <v>4911</v>
      </c>
      <c r="G1191" s="165" t="s">
        <v>2</v>
      </c>
      <c r="H1191" s="168" t="s">
        <v>5425</v>
      </c>
      <c r="I1191" s="168">
        <v>2020</v>
      </c>
      <c r="L1191" s="165" t="s">
        <v>5</v>
      </c>
      <c r="M1191" s="168" t="s">
        <v>5</v>
      </c>
      <c r="N1191" s="168" t="s">
        <v>4915</v>
      </c>
      <c r="O1191" s="168" t="s">
        <v>1741</v>
      </c>
      <c r="P1191" s="168" t="s">
        <v>4917</v>
      </c>
      <c r="S1191" s="168" t="s">
        <v>4918</v>
      </c>
      <c r="U1191" s="168" t="s">
        <v>4919</v>
      </c>
      <c r="Y1191" s="168" t="s">
        <v>4920</v>
      </c>
      <c r="Z1191" s="168" t="s">
        <v>4921</v>
      </c>
      <c r="AA1191" s="168" t="s">
        <v>19</v>
      </c>
      <c r="AB1191" s="168" t="s">
        <v>4922</v>
      </c>
      <c r="AC1191" s="90">
        <v>200</v>
      </c>
    </row>
    <row r="1192" spans="1:29">
      <c r="A1192" s="165">
        <v>1191</v>
      </c>
      <c r="C1192" s="168" t="s">
        <v>1848</v>
      </c>
      <c r="D1192" s="85" t="s">
        <v>4874</v>
      </c>
      <c r="E1192" s="168" t="s">
        <v>4914</v>
      </c>
      <c r="F1192" s="85" t="s">
        <v>4912</v>
      </c>
      <c r="G1192" s="165" t="s">
        <v>2</v>
      </c>
      <c r="H1192" s="168" t="s">
        <v>5425</v>
      </c>
      <c r="I1192" s="168">
        <v>2020</v>
      </c>
      <c r="L1192" s="165" t="s">
        <v>5</v>
      </c>
      <c r="M1192" s="168" t="s">
        <v>5</v>
      </c>
      <c r="N1192" s="168" t="s">
        <v>4915</v>
      </c>
      <c r="O1192" s="168" t="s">
        <v>1741</v>
      </c>
      <c r="P1192" s="168" t="s">
        <v>4917</v>
      </c>
      <c r="S1192" s="168" t="s">
        <v>4918</v>
      </c>
      <c r="U1192" s="168" t="s">
        <v>4919</v>
      </c>
      <c r="Y1192" s="168" t="s">
        <v>4920</v>
      </c>
      <c r="Z1192" s="168" t="s">
        <v>4921</v>
      </c>
      <c r="AA1192" s="168" t="s">
        <v>19</v>
      </c>
      <c r="AB1192" s="168" t="s">
        <v>4922</v>
      </c>
      <c r="AC1192" s="90">
        <v>200</v>
      </c>
    </row>
    <row r="1193" spans="1:29">
      <c r="A1193" s="165">
        <v>1192</v>
      </c>
      <c r="C1193" s="168" t="s">
        <v>1848</v>
      </c>
      <c r="D1193" s="85" t="s">
        <v>4923</v>
      </c>
      <c r="E1193" s="85" t="s">
        <v>4933</v>
      </c>
      <c r="F1193" s="85" t="s">
        <v>4932</v>
      </c>
      <c r="G1193" s="165" t="s">
        <v>2</v>
      </c>
      <c r="H1193" s="168" t="s">
        <v>5425</v>
      </c>
      <c r="I1193" s="168">
        <v>2020</v>
      </c>
      <c r="L1193" s="85" t="s">
        <v>365</v>
      </c>
      <c r="M1193" s="168" t="s">
        <v>365</v>
      </c>
      <c r="N1193" s="85" t="s">
        <v>4934</v>
      </c>
      <c r="O1193" s="168" t="s">
        <v>1741</v>
      </c>
      <c r="P1193" s="85" t="s">
        <v>4198</v>
      </c>
      <c r="R1193" s="97" t="s">
        <v>4935</v>
      </c>
      <c r="S1193" s="85" t="s">
        <v>4936</v>
      </c>
      <c r="U1193" s="168" t="s">
        <v>1685</v>
      </c>
      <c r="Y1193" s="85" t="s">
        <v>4761</v>
      </c>
      <c r="Z1193" s="85" t="s">
        <v>4937</v>
      </c>
      <c r="AA1193" s="168" t="s">
        <v>19</v>
      </c>
      <c r="AB1193" s="85" t="s">
        <v>17</v>
      </c>
      <c r="AC1193" s="90">
        <v>200</v>
      </c>
    </row>
    <row r="1194" spans="1:29">
      <c r="A1194" s="165">
        <v>1193</v>
      </c>
      <c r="C1194" s="168" t="s">
        <v>1848</v>
      </c>
      <c r="D1194" s="85" t="s">
        <v>4924</v>
      </c>
      <c r="E1194" s="168" t="s">
        <v>4933</v>
      </c>
      <c r="F1194" s="85" t="s">
        <v>4928</v>
      </c>
      <c r="G1194" s="165" t="s">
        <v>2</v>
      </c>
      <c r="H1194" s="168" t="s">
        <v>5425</v>
      </c>
      <c r="I1194" s="168">
        <v>2020</v>
      </c>
      <c r="L1194" s="168" t="s">
        <v>365</v>
      </c>
      <c r="M1194" s="168" t="s">
        <v>365</v>
      </c>
      <c r="N1194" s="168" t="s">
        <v>4934</v>
      </c>
      <c r="O1194" s="168" t="s">
        <v>1741</v>
      </c>
      <c r="P1194" s="168" t="s">
        <v>4198</v>
      </c>
      <c r="R1194" s="169" t="s">
        <v>4935</v>
      </c>
      <c r="S1194" s="168" t="s">
        <v>4936</v>
      </c>
      <c r="U1194" s="168" t="s">
        <v>1685</v>
      </c>
      <c r="Y1194" s="85" t="s">
        <v>3370</v>
      </c>
      <c r="Z1194" s="85" t="s">
        <v>219</v>
      </c>
      <c r="AA1194" s="168" t="s">
        <v>19</v>
      </c>
      <c r="AB1194" s="168" t="s">
        <v>180</v>
      </c>
      <c r="AC1194" s="90">
        <v>200</v>
      </c>
    </row>
    <row r="1195" spans="1:29">
      <c r="A1195" s="165">
        <v>1194</v>
      </c>
      <c r="C1195" s="168" t="s">
        <v>1848</v>
      </c>
      <c r="D1195" s="85" t="s">
        <v>4925</v>
      </c>
      <c r="E1195" s="168" t="s">
        <v>4933</v>
      </c>
      <c r="F1195" s="85" t="s">
        <v>4929</v>
      </c>
      <c r="G1195" s="165" t="s">
        <v>2</v>
      </c>
      <c r="H1195" s="168" t="s">
        <v>5425</v>
      </c>
      <c r="I1195" s="168">
        <v>2020</v>
      </c>
      <c r="L1195" s="168" t="s">
        <v>365</v>
      </c>
      <c r="M1195" s="168" t="s">
        <v>365</v>
      </c>
      <c r="N1195" s="168" t="s">
        <v>4934</v>
      </c>
      <c r="O1195" s="168" t="s">
        <v>1741</v>
      </c>
      <c r="P1195" s="168" t="s">
        <v>4198</v>
      </c>
      <c r="R1195" s="169" t="s">
        <v>4935</v>
      </c>
      <c r="S1195" s="168" t="s">
        <v>4936</v>
      </c>
      <c r="U1195" s="168" t="s">
        <v>1685</v>
      </c>
      <c r="Y1195" s="85" t="s">
        <v>3370</v>
      </c>
      <c r="Z1195" s="85" t="s">
        <v>219</v>
      </c>
      <c r="AA1195" s="168" t="s">
        <v>19</v>
      </c>
      <c r="AB1195" s="168" t="s">
        <v>180</v>
      </c>
      <c r="AC1195" s="90">
        <v>200</v>
      </c>
    </row>
    <row r="1196" spans="1:29">
      <c r="A1196" s="165">
        <v>1195</v>
      </c>
      <c r="C1196" s="168" t="s">
        <v>1848</v>
      </c>
      <c r="D1196" s="85" t="s">
        <v>4926</v>
      </c>
      <c r="E1196" s="168" t="s">
        <v>4933</v>
      </c>
      <c r="F1196" s="85" t="s">
        <v>4930</v>
      </c>
      <c r="G1196" s="165" t="s">
        <v>2</v>
      </c>
      <c r="H1196" s="168" t="s">
        <v>5425</v>
      </c>
      <c r="I1196" s="168">
        <v>2020</v>
      </c>
      <c r="L1196" s="168" t="s">
        <v>365</v>
      </c>
      <c r="M1196" s="168" t="s">
        <v>365</v>
      </c>
      <c r="N1196" s="168" t="s">
        <v>4934</v>
      </c>
      <c r="O1196" s="168" t="s">
        <v>1741</v>
      </c>
      <c r="P1196" s="168" t="s">
        <v>4198</v>
      </c>
      <c r="R1196" s="169" t="s">
        <v>4935</v>
      </c>
      <c r="S1196" s="168" t="s">
        <v>4936</v>
      </c>
      <c r="U1196" s="168" t="s">
        <v>1685</v>
      </c>
      <c r="Y1196" s="85" t="s">
        <v>3370</v>
      </c>
      <c r="Z1196" s="85" t="s">
        <v>219</v>
      </c>
      <c r="AA1196" s="168" t="s">
        <v>19</v>
      </c>
      <c r="AB1196" s="168" t="s">
        <v>180</v>
      </c>
      <c r="AC1196" s="90">
        <v>200</v>
      </c>
    </row>
    <row r="1197" spans="1:29">
      <c r="A1197" s="165">
        <v>1196</v>
      </c>
      <c r="C1197" s="168" t="s">
        <v>1848</v>
      </c>
      <c r="D1197" s="85" t="s">
        <v>4927</v>
      </c>
      <c r="E1197" s="168" t="s">
        <v>4933</v>
      </c>
      <c r="F1197" s="85" t="s">
        <v>4931</v>
      </c>
      <c r="G1197" s="165" t="s">
        <v>2</v>
      </c>
      <c r="H1197" s="168" t="s">
        <v>5425</v>
      </c>
      <c r="I1197" s="168">
        <v>2020</v>
      </c>
      <c r="L1197" s="168" t="s">
        <v>365</v>
      </c>
      <c r="M1197" s="168" t="s">
        <v>365</v>
      </c>
      <c r="N1197" s="168" t="s">
        <v>4934</v>
      </c>
      <c r="O1197" s="168" t="s">
        <v>1741</v>
      </c>
      <c r="P1197" s="168" t="s">
        <v>4198</v>
      </c>
      <c r="R1197" s="169" t="s">
        <v>4935</v>
      </c>
      <c r="S1197" s="168" t="s">
        <v>4936</v>
      </c>
      <c r="U1197" s="168" t="s">
        <v>1685</v>
      </c>
      <c r="Y1197" s="85" t="s">
        <v>3370</v>
      </c>
      <c r="Z1197" s="85" t="s">
        <v>219</v>
      </c>
      <c r="AA1197" s="168" t="s">
        <v>19</v>
      </c>
      <c r="AB1197" s="168" t="s">
        <v>180</v>
      </c>
      <c r="AC1197" s="90">
        <v>200</v>
      </c>
    </row>
    <row r="1198" spans="1:29">
      <c r="A1198" s="165">
        <v>1197</v>
      </c>
      <c r="C1198" s="168" t="s">
        <v>1848</v>
      </c>
      <c r="D1198" s="85" t="s">
        <v>4938</v>
      </c>
      <c r="E1198" s="85" t="s">
        <v>4946</v>
      </c>
      <c r="F1198" s="85" t="s">
        <v>4945</v>
      </c>
      <c r="G1198" s="165" t="s">
        <v>2</v>
      </c>
      <c r="H1198" s="168" t="s">
        <v>5425</v>
      </c>
      <c r="I1198" s="168">
        <v>2020</v>
      </c>
      <c r="L1198" s="168" t="s">
        <v>365</v>
      </c>
      <c r="M1198" s="168" t="s">
        <v>365</v>
      </c>
      <c r="N1198" s="85" t="s">
        <v>4947</v>
      </c>
      <c r="O1198" s="168" t="s">
        <v>1741</v>
      </c>
      <c r="P1198" s="168" t="s">
        <v>4198</v>
      </c>
      <c r="R1198" s="97" t="s">
        <v>4948</v>
      </c>
      <c r="S1198" s="85" t="s">
        <v>4949</v>
      </c>
      <c r="U1198" s="168" t="s">
        <v>1685</v>
      </c>
      <c r="Y1198" s="85" t="s">
        <v>4761</v>
      </c>
      <c r="Z1198" s="168" t="s">
        <v>4937</v>
      </c>
      <c r="AA1198" s="168" t="s">
        <v>19</v>
      </c>
      <c r="AB1198" s="168" t="s">
        <v>17</v>
      </c>
      <c r="AC1198" s="90">
        <v>200</v>
      </c>
    </row>
    <row r="1199" spans="1:29">
      <c r="A1199" s="165">
        <v>1198</v>
      </c>
      <c r="C1199" s="168" t="s">
        <v>1848</v>
      </c>
      <c r="D1199" s="85" t="s">
        <v>4939</v>
      </c>
      <c r="E1199" s="168" t="s">
        <v>4946</v>
      </c>
      <c r="F1199" s="85" t="s">
        <v>4942</v>
      </c>
      <c r="G1199" s="165" t="s">
        <v>2</v>
      </c>
      <c r="H1199" s="168" t="s">
        <v>5425</v>
      </c>
      <c r="I1199" s="168">
        <v>2020</v>
      </c>
      <c r="L1199" s="168" t="s">
        <v>365</v>
      </c>
      <c r="M1199" s="168" t="s">
        <v>365</v>
      </c>
      <c r="N1199" s="168" t="s">
        <v>4947</v>
      </c>
      <c r="O1199" s="168" t="s">
        <v>1741</v>
      </c>
      <c r="P1199" s="168" t="s">
        <v>4198</v>
      </c>
      <c r="R1199" s="169" t="s">
        <v>4948</v>
      </c>
      <c r="S1199" s="168" t="s">
        <v>4949</v>
      </c>
      <c r="U1199" s="168" t="s">
        <v>1685</v>
      </c>
      <c r="Y1199" s="85" t="s">
        <v>3370</v>
      </c>
      <c r="Z1199" s="168" t="s">
        <v>219</v>
      </c>
      <c r="AA1199" s="168" t="s">
        <v>19</v>
      </c>
      <c r="AB1199" s="168" t="s">
        <v>180</v>
      </c>
      <c r="AC1199" s="90">
        <v>200</v>
      </c>
    </row>
    <row r="1200" spans="1:29">
      <c r="A1200" s="165">
        <v>1199</v>
      </c>
      <c r="C1200" s="168" t="s">
        <v>1848</v>
      </c>
      <c r="D1200" s="85" t="s">
        <v>4940</v>
      </c>
      <c r="E1200" s="168" t="s">
        <v>4946</v>
      </c>
      <c r="F1200" s="85" t="s">
        <v>4943</v>
      </c>
      <c r="G1200" s="165" t="s">
        <v>2</v>
      </c>
      <c r="H1200" s="168" t="s">
        <v>5425</v>
      </c>
      <c r="I1200" s="168">
        <v>2020</v>
      </c>
      <c r="L1200" s="168" t="s">
        <v>365</v>
      </c>
      <c r="M1200" s="168" t="s">
        <v>365</v>
      </c>
      <c r="N1200" s="168" t="s">
        <v>4947</v>
      </c>
      <c r="O1200" s="168" t="s">
        <v>1741</v>
      </c>
      <c r="P1200" s="168" t="s">
        <v>4198</v>
      </c>
      <c r="R1200" s="169" t="s">
        <v>4948</v>
      </c>
      <c r="S1200" s="168" t="s">
        <v>4949</v>
      </c>
      <c r="U1200" s="168" t="s">
        <v>1685</v>
      </c>
      <c r="Y1200" s="85" t="s">
        <v>3370</v>
      </c>
      <c r="Z1200" s="168" t="s">
        <v>219</v>
      </c>
      <c r="AA1200" s="168" t="s">
        <v>19</v>
      </c>
      <c r="AB1200" s="168" t="s">
        <v>180</v>
      </c>
      <c r="AC1200" s="90">
        <v>200</v>
      </c>
    </row>
    <row r="1201" spans="1:29">
      <c r="A1201" s="165">
        <v>1200</v>
      </c>
      <c r="C1201" s="168" t="s">
        <v>1848</v>
      </c>
      <c r="D1201" s="85" t="s">
        <v>4941</v>
      </c>
      <c r="E1201" s="168" t="s">
        <v>4946</v>
      </c>
      <c r="F1201" s="85" t="s">
        <v>4944</v>
      </c>
      <c r="G1201" s="165" t="s">
        <v>2</v>
      </c>
      <c r="H1201" s="168" t="s">
        <v>5425</v>
      </c>
      <c r="I1201" s="168">
        <v>2020</v>
      </c>
      <c r="L1201" s="168" t="s">
        <v>365</v>
      </c>
      <c r="M1201" s="168" t="s">
        <v>365</v>
      </c>
      <c r="N1201" s="168" t="s">
        <v>4947</v>
      </c>
      <c r="O1201" s="168" t="s">
        <v>1741</v>
      </c>
      <c r="P1201" s="168" t="s">
        <v>4198</v>
      </c>
      <c r="R1201" s="169" t="s">
        <v>4948</v>
      </c>
      <c r="S1201" s="168" t="s">
        <v>4949</v>
      </c>
      <c r="U1201" s="168" t="s">
        <v>1685</v>
      </c>
      <c r="Y1201" s="85" t="s">
        <v>3370</v>
      </c>
      <c r="Z1201" s="168" t="s">
        <v>219</v>
      </c>
      <c r="AA1201" s="168" t="s">
        <v>19</v>
      </c>
      <c r="AB1201" s="168" t="s">
        <v>180</v>
      </c>
      <c r="AC1201" s="90">
        <v>200</v>
      </c>
    </row>
    <row r="1202" spans="1:29">
      <c r="A1202" s="165">
        <v>1201</v>
      </c>
      <c r="C1202" s="168" t="s">
        <v>1848</v>
      </c>
      <c r="D1202" s="85" t="s">
        <v>4950</v>
      </c>
      <c r="E1202" s="168" t="s">
        <v>4958</v>
      </c>
      <c r="F1202" s="85" t="s">
        <v>4954</v>
      </c>
      <c r="G1202" s="165" t="s">
        <v>2</v>
      </c>
      <c r="H1202" s="168" t="s">
        <v>5425</v>
      </c>
      <c r="I1202" s="168">
        <v>2020</v>
      </c>
      <c r="L1202" s="168" t="s">
        <v>365</v>
      </c>
      <c r="M1202" s="168" t="s">
        <v>365</v>
      </c>
      <c r="N1202" s="85" t="s">
        <v>4959</v>
      </c>
      <c r="O1202" s="168" t="s">
        <v>1741</v>
      </c>
      <c r="P1202" s="85" t="s">
        <v>4960</v>
      </c>
      <c r="R1202" s="97" t="s">
        <v>4961</v>
      </c>
      <c r="S1202" s="85" t="s">
        <v>4962</v>
      </c>
      <c r="U1202" s="168" t="s">
        <v>1685</v>
      </c>
      <c r="Y1202" s="168" t="s">
        <v>4761</v>
      </c>
      <c r="Z1202" s="168" t="s">
        <v>4937</v>
      </c>
      <c r="AA1202" s="168" t="s">
        <v>19</v>
      </c>
      <c r="AB1202" s="168" t="s">
        <v>17</v>
      </c>
      <c r="AC1202" s="90">
        <v>200</v>
      </c>
    </row>
    <row r="1203" spans="1:29">
      <c r="A1203" s="165">
        <v>1202</v>
      </c>
      <c r="C1203" s="168" t="s">
        <v>1848</v>
      </c>
      <c r="D1203" s="85" t="s">
        <v>4951</v>
      </c>
      <c r="E1203" s="168" t="s">
        <v>4958</v>
      </c>
      <c r="F1203" s="85" t="s">
        <v>4955</v>
      </c>
      <c r="G1203" s="165" t="s">
        <v>2</v>
      </c>
      <c r="H1203" s="168" t="s">
        <v>5425</v>
      </c>
      <c r="I1203" s="168">
        <v>2020</v>
      </c>
      <c r="L1203" s="168" t="s">
        <v>365</v>
      </c>
      <c r="M1203" s="168" t="s">
        <v>365</v>
      </c>
      <c r="N1203" s="168" t="s">
        <v>4959</v>
      </c>
      <c r="O1203" s="168" t="s">
        <v>1741</v>
      </c>
      <c r="P1203" s="168" t="s">
        <v>4960</v>
      </c>
      <c r="R1203" s="169" t="s">
        <v>4961</v>
      </c>
      <c r="S1203" s="168" t="s">
        <v>4962</v>
      </c>
      <c r="U1203" s="168" t="s">
        <v>1685</v>
      </c>
      <c r="Y1203" s="168" t="s">
        <v>3370</v>
      </c>
      <c r="Z1203" s="168" t="s">
        <v>219</v>
      </c>
      <c r="AA1203" s="168" t="s">
        <v>19</v>
      </c>
      <c r="AB1203" s="168" t="s">
        <v>180</v>
      </c>
      <c r="AC1203" s="90">
        <v>200</v>
      </c>
    </row>
    <row r="1204" spans="1:29">
      <c r="A1204" s="165">
        <v>1203</v>
      </c>
      <c r="C1204" s="168" t="s">
        <v>1848</v>
      </c>
      <c r="D1204" s="85" t="s">
        <v>4952</v>
      </c>
      <c r="E1204" s="168" t="s">
        <v>4958</v>
      </c>
      <c r="F1204" s="85" t="s">
        <v>4956</v>
      </c>
      <c r="G1204" s="165" t="s">
        <v>2</v>
      </c>
      <c r="H1204" s="168" t="s">
        <v>5425</v>
      </c>
      <c r="I1204" s="168">
        <v>2020</v>
      </c>
      <c r="L1204" s="168" t="s">
        <v>365</v>
      </c>
      <c r="M1204" s="168" t="s">
        <v>365</v>
      </c>
      <c r="N1204" s="168" t="s">
        <v>4959</v>
      </c>
      <c r="O1204" s="168" t="s">
        <v>1741</v>
      </c>
      <c r="P1204" s="168" t="s">
        <v>4960</v>
      </c>
      <c r="R1204" s="169" t="s">
        <v>4961</v>
      </c>
      <c r="S1204" s="168" t="s">
        <v>4962</v>
      </c>
      <c r="U1204" s="168" t="s">
        <v>1685</v>
      </c>
      <c r="Y1204" s="168" t="s">
        <v>3370</v>
      </c>
      <c r="Z1204" s="168" t="s">
        <v>219</v>
      </c>
      <c r="AA1204" s="168" t="s">
        <v>19</v>
      </c>
      <c r="AB1204" s="168" t="s">
        <v>180</v>
      </c>
      <c r="AC1204" s="90">
        <v>200</v>
      </c>
    </row>
    <row r="1205" spans="1:29">
      <c r="A1205" s="165">
        <v>1204</v>
      </c>
      <c r="C1205" s="168" t="s">
        <v>1848</v>
      </c>
      <c r="D1205" s="85" t="s">
        <v>4953</v>
      </c>
      <c r="E1205" s="168" t="s">
        <v>4958</v>
      </c>
      <c r="F1205" s="85" t="s">
        <v>4957</v>
      </c>
      <c r="G1205" s="165" t="s">
        <v>2</v>
      </c>
      <c r="H1205" s="168" t="s">
        <v>5425</v>
      </c>
      <c r="I1205" s="168">
        <v>2020</v>
      </c>
      <c r="L1205" s="168" t="s">
        <v>365</v>
      </c>
      <c r="M1205" s="168" t="s">
        <v>365</v>
      </c>
      <c r="N1205" s="168" t="s">
        <v>4959</v>
      </c>
      <c r="O1205" s="168" t="s">
        <v>1741</v>
      </c>
      <c r="P1205" s="168" t="s">
        <v>4960</v>
      </c>
      <c r="R1205" s="169" t="s">
        <v>4961</v>
      </c>
      <c r="S1205" s="168" t="s">
        <v>4962</v>
      </c>
      <c r="U1205" s="168" t="s">
        <v>1685</v>
      </c>
      <c r="Y1205" s="168" t="s">
        <v>3370</v>
      </c>
      <c r="Z1205" s="168" t="s">
        <v>219</v>
      </c>
      <c r="AA1205" s="168" t="s">
        <v>19</v>
      </c>
      <c r="AB1205" s="168" t="s">
        <v>180</v>
      </c>
      <c r="AC1205" s="90">
        <v>200</v>
      </c>
    </row>
    <row r="1206" spans="1:29">
      <c r="A1206" s="165">
        <v>1205</v>
      </c>
      <c r="C1206" s="168" t="s">
        <v>1848</v>
      </c>
      <c r="D1206" s="85" t="s">
        <v>4963</v>
      </c>
      <c r="E1206" s="168" t="s">
        <v>4973</v>
      </c>
      <c r="F1206" s="85" t="s">
        <v>4968</v>
      </c>
      <c r="G1206" s="165" t="s">
        <v>2</v>
      </c>
      <c r="H1206" s="168" t="s">
        <v>5425</v>
      </c>
      <c r="I1206" s="168">
        <v>2020</v>
      </c>
      <c r="L1206" s="168" t="s">
        <v>365</v>
      </c>
      <c r="M1206" s="168" t="s">
        <v>365</v>
      </c>
      <c r="N1206" s="85" t="s">
        <v>4974</v>
      </c>
      <c r="O1206" s="168" t="s">
        <v>1741</v>
      </c>
      <c r="P1206" s="85" t="s">
        <v>4975</v>
      </c>
      <c r="R1206" s="97" t="s">
        <v>4976</v>
      </c>
      <c r="S1206" s="85" t="s">
        <v>4977</v>
      </c>
      <c r="U1206" s="168" t="s">
        <v>1685</v>
      </c>
      <c r="Y1206" s="168" t="s">
        <v>4761</v>
      </c>
      <c r="Z1206" s="168" t="s">
        <v>4937</v>
      </c>
      <c r="AA1206" s="168" t="s">
        <v>19</v>
      </c>
      <c r="AB1206" s="168" t="s">
        <v>17</v>
      </c>
      <c r="AC1206" s="90">
        <v>200</v>
      </c>
    </row>
    <row r="1207" spans="1:29">
      <c r="A1207" s="165">
        <v>1206</v>
      </c>
      <c r="C1207" s="168" t="s">
        <v>1848</v>
      </c>
      <c r="D1207" s="85" t="s">
        <v>4964</v>
      </c>
      <c r="E1207" s="168" t="s">
        <v>4973</v>
      </c>
      <c r="F1207" s="85" t="s">
        <v>4969</v>
      </c>
      <c r="G1207" s="165" t="s">
        <v>2</v>
      </c>
      <c r="H1207" s="168" t="s">
        <v>5425</v>
      </c>
      <c r="I1207" s="168">
        <v>2020</v>
      </c>
      <c r="L1207" s="168" t="s">
        <v>365</v>
      </c>
      <c r="M1207" s="168" t="s">
        <v>365</v>
      </c>
      <c r="N1207" s="168" t="s">
        <v>4974</v>
      </c>
      <c r="O1207" s="168" t="s">
        <v>1741</v>
      </c>
      <c r="P1207" s="168" t="s">
        <v>4975</v>
      </c>
      <c r="R1207" s="169" t="s">
        <v>4976</v>
      </c>
      <c r="S1207" s="168" t="s">
        <v>4977</v>
      </c>
      <c r="U1207" s="168" t="s">
        <v>1685</v>
      </c>
      <c r="Y1207" s="168" t="s">
        <v>3370</v>
      </c>
      <c r="Z1207" s="168" t="s">
        <v>219</v>
      </c>
      <c r="AA1207" s="168" t="s">
        <v>19</v>
      </c>
      <c r="AB1207" s="168" t="s">
        <v>180</v>
      </c>
      <c r="AC1207" s="90">
        <v>200</v>
      </c>
    </row>
    <row r="1208" spans="1:29">
      <c r="A1208" s="165">
        <v>1207</v>
      </c>
      <c r="C1208" s="168" t="s">
        <v>1848</v>
      </c>
      <c r="D1208" s="85" t="s">
        <v>4965</v>
      </c>
      <c r="E1208" s="168" t="s">
        <v>4973</v>
      </c>
      <c r="F1208" s="85" t="s">
        <v>4970</v>
      </c>
      <c r="G1208" s="165" t="s">
        <v>2</v>
      </c>
      <c r="H1208" s="168" t="s">
        <v>5425</v>
      </c>
      <c r="I1208" s="168">
        <v>2020</v>
      </c>
      <c r="L1208" s="168" t="s">
        <v>365</v>
      </c>
      <c r="M1208" s="168" t="s">
        <v>365</v>
      </c>
      <c r="N1208" s="168" t="s">
        <v>4974</v>
      </c>
      <c r="O1208" s="168" t="s">
        <v>1741</v>
      </c>
      <c r="P1208" s="168" t="s">
        <v>4975</v>
      </c>
      <c r="R1208" s="169" t="s">
        <v>4976</v>
      </c>
      <c r="S1208" s="168" t="s">
        <v>4977</v>
      </c>
      <c r="U1208" s="168" t="s">
        <v>1685</v>
      </c>
      <c r="Y1208" s="168" t="s">
        <v>3370</v>
      </c>
      <c r="Z1208" s="168" t="s">
        <v>219</v>
      </c>
      <c r="AA1208" s="168" t="s">
        <v>19</v>
      </c>
      <c r="AB1208" s="168" t="s">
        <v>180</v>
      </c>
      <c r="AC1208" s="90">
        <v>200</v>
      </c>
    </row>
    <row r="1209" spans="1:29">
      <c r="A1209" s="165">
        <v>1208</v>
      </c>
      <c r="C1209" s="168" t="s">
        <v>1848</v>
      </c>
      <c r="D1209" s="85" t="s">
        <v>4966</v>
      </c>
      <c r="E1209" s="168" t="s">
        <v>4973</v>
      </c>
      <c r="F1209" s="85" t="s">
        <v>4971</v>
      </c>
      <c r="G1209" s="165" t="s">
        <v>2</v>
      </c>
      <c r="H1209" s="168" t="s">
        <v>5425</v>
      </c>
      <c r="I1209" s="168">
        <v>2020</v>
      </c>
      <c r="L1209" s="168" t="s">
        <v>365</v>
      </c>
      <c r="M1209" s="168" t="s">
        <v>365</v>
      </c>
      <c r="N1209" s="168" t="s">
        <v>4974</v>
      </c>
      <c r="O1209" s="168" t="s">
        <v>1741</v>
      </c>
      <c r="P1209" s="168" t="s">
        <v>4975</v>
      </c>
      <c r="R1209" s="169" t="s">
        <v>4976</v>
      </c>
      <c r="S1209" s="168" t="s">
        <v>4977</v>
      </c>
      <c r="U1209" s="168" t="s">
        <v>1685</v>
      </c>
      <c r="Y1209" s="168" t="s">
        <v>3370</v>
      </c>
      <c r="Z1209" s="168" t="s">
        <v>219</v>
      </c>
      <c r="AA1209" s="168" t="s">
        <v>19</v>
      </c>
      <c r="AB1209" s="168" t="s">
        <v>180</v>
      </c>
      <c r="AC1209" s="90">
        <v>200</v>
      </c>
    </row>
    <row r="1210" spans="1:29">
      <c r="A1210" s="165">
        <v>1209</v>
      </c>
      <c r="C1210" s="168" t="s">
        <v>1848</v>
      </c>
      <c r="D1210" s="85" t="s">
        <v>4967</v>
      </c>
      <c r="E1210" s="168" t="s">
        <v>4973</v>
      </c>
      <c r="F1210" s="85" t="s">
        <v>4972</v>
      </c>
      <c r="G1210" s="165" t="s">
        <v>2</v>
      </c>
      <c r="H1210" s="168" t="s">
        <v>5425</v>
      </c>
      <c r="I1210" s="168">
        <v>2020</v>
      </c>
      <c r="L1210" s="168" t="s">
        <v>365</v>
      </c>
      <c r="M1210" s="168" t="s">
        <v>365</v>
      </c>
      <c r="N1210" s="168" t="s">
        <v>4974</v>
      </c>
      <c r="O1210" s="168" t="s">
        <v>1741</v>
      </c>
      <c r="P1210" s="168" t="s">
        <v>4975</v>
      </c>
      <c r="R1210" s="169" t="s">
        <v>4976</v>
      </c>
      <c r="S1210" s="168" t="s">
        <v>4977</v>
      </c>
      <c r="U1210" s="168" t="s">
        <v>1685</v>
      </c>
      <c r="Y1210" s="168" t="s">
        <v>3370</v>
      </c>
      <c r="Z1210" s="168" t="s">
        <v>219</v>
      </c>
      <c r="AA1210" s="168" t="s">
        <v>19</v>
      </c>
      <c r="AB1210" s="168" t="s">
        <v>180</v>
      </c>
      <c r="AC1210" s="90">
        <v>200</v>
      </c>
    </row>
    <row r="1211" spans="1:29">
      <c r="A1211" s="165">
        <v>1210</v>
      </c>
      <c r="C1211" s="168" t="s">
        <v>1848</v>
      </c>
      <c r="D1211" s="85" t="s">
        <v>4978</v>
      </c>
      <c r="E1211" s="168" t="s">
        <v>4991</v>
      </c>
      <c r="F1211" s="85" t="s">
        <v>4984</v>
      </c>
      <c r="G1211" s="165" t="s">
        <v>2</v>
      </c>
      <c r="H1211" s="85" t="s">
        <v>5426</v>
      </c>
      <c r="I1211" s="168">
        <v>2020</v>
      </c>
      <c r="L1211" s="85" t="s">
        <v>0</v>
      </c>
      <c r="M1211" s="168" t="s">
        <v>4992</v>
      </c>
      <c r="N1211" s="85" t="s">
        <v>3740</v>
      </c>
      <c r="O1211" s="85" t="s">
        <v>4993</v>
      </c>
      <c r="P1211" s="85" t="s">
        <v>4960</v>
      </c>
      <c r="R1211" s="97" t="s">
        <v>4994</v>
      </c>
      <c r="S1211" s="85" t="s">
        <v>4995</v>
      </c>
      <c r="U1211" s="168" t="s">
        <v>1685</v>
      </c>
      <c r="Y1211" s="85" t="s">
        <v>4990</v>
      </c>
      <c r="Z1211" s="85" t="s">
        <v>219</v>
      </c>
      <c r="AA1211" s="168" t="s">
        <v>19</v>
      </c>
      <c r="AB1211" s="168" t="s">
        <v>17</v>
      </c>
      <c r="AC1211" s="90">
        <v>200</v>
      </c>
    </row>
    <row r="1212" spans="1:29">
      <c r="A1212" s="165">
        <v>1211</v>
      </c>
      <c r="C1212" s="168" t="s">
        <v>1848</v>
      </c>
      <c r="D1212" s="85" t="s">
        <v>4979</v>
      </c>
      <c r="E1212" s="168" t="s">
        <v>4991</v>
      </c>
      <c r="F1212" s="85" t="s">
        <v>4985</v>
      </c>
      <c r="G1212" s="165" t="s">
        <v>2</v>
      </c>
      <c r="H1212" s="168" t="s">
        <v>5425</v>
      </c>
      <c r="I1212" s="168">
        <v>2020</v>
      </c>
      <c r="L1212" s="168" t="s">
        <v>365</v>
      </c>
      <c r="M1212" s="168" t="s">
        <v>365</v>
      </c>
      <c r="N1212" s="168" t="s">
        <v>3740</v>
      </c>
      <c r="O1212" s="168" t="s">
        <v>4993</v>
      </c>
      <c r="P1212" s="168" t="s">
        <v>4960</v>
      </c>
      <c r="R1212" s="169" t="s">
        <v>4994</v>
      </c>
      <c r="S1212" s="168" t="s">
        <v>4995</v>
      </c>
      <c r="U1212" s="168" t="s">
        <v>1685</v>
      </c>
      <c r="Y1212" s="85" t="s">
        <v>4761</v>
      </c>
      <c r="Z1212" s="85" t="s">
        <v>4937</v>
      </c>
      <c r="AA1212" s="168" t="s">
        <v>19</v>
      </c>
      <c r="AB1212" s="168" t="s">
        <v>17</v>
      </c>
      <c r="AC1212" s="90">
        <v>200</v>
      </c>
    </row>
    <row r="1213" spans="1:29">
      <c r="A1213" s="165">
        <v>1212</v>
      </c>
      <c r="C1213" s="168" t="s">
        <v>1848</v>
      </c>
      <c r="D1213" s="85" t="s">
        <v>4980</v>
      </c>
      <c r="E1213" s="168" t="s">
        <v>4991</v>
      </c>
      <c r="F1213" s="85" t="s">
        <v>4986</v>
      </c>
      <c r="G1213" s="165" t="s">
        <v>2</v>
      </c>
      <c r="H1213" s="168" t="s">
        <v>5425</v>
      </c>
      <c r="I1213" s="168">
        <v>2020</v>
      </c>
      <c r="L1213" s="168" t="s">
        <v>365</v>
      </c>
      <c r="M1213" s="168" t="s">
        <v>365</v>
      </c>
      <c r="N1213" s="168" t="s">
        <v>3740</v>
      </c>
      <c r="O1213" s="168" t="s">
        <v>4993</v>
      </c>
      <c r="P1213" s="168" t="s">
        <v>4960</v>
      </c>
      <c r="R1213" s="169" t="s">
        <v>4994</v>
      </c>
      <c r="S1213" s="168" t="s">
        <v>4995</v>
      </c>
      <c r="U1213" s="168" t="s">
        <v>1685</v>
      </c>
      <c r="Y1213" s="85" t="s">
        <v>3370</v>
      </c>
      <c r="Z1213" s="85" t="s">
        <v>219</v>
      </c>
      <c r="AA1213" s="168" t="s">
        <v>19</v>
      </c>
      <c r="AB1213" s="168" t="s">
        <v>180</v>
      </c>
      <c r="AC1213" s="90">
        <v>200</v>
      </c>
    </row>
    <row r="1214" spans="1:29">
      <c r="A1214" s="165">
        <v>1213</v>
      </c>
      <c r="C1214" s="168" t="s">
        <v>1848</v>
      </c>
      <c r="D1214" s="85" t="s">
        <v>4981</v>
      </c>
      <c r="E1214" s="168" t="s">
        <v>4991</v>
      </c>
      <c r="F1214" s="85" t="s">
        <v>4987</v>
      </c>
      <c r="G1214" s="165" t="s">
        <v>2</v>
      </c>
      <c r="H1214" s="168" t="s">
        <v>5425</v>
      </c>
      <c r="I1214" s="168">
        <v>2020</v>
      </c>
      <c r="L1214" s="168" t="s">
        <v>365</v>
      </c>
      <c r="M1214" s="168" t="s">
        <v>365</v>
      </c>
      <c r="N1214" s="168" t="s">
        <v>3740</v>
      </c>
      <c r="O1214" s="168" t="s">
        <v>4993</v>
      </c>
      <c r="P1214" s="168" t="s">
        <v>4960</v>
      </c>
      <c r="R1214" s="169" t="s">
        <v>4994</v>
      </c>
      <c r="S1214" s="168" t="s">
        <v>4995</v>
      </c>
      <c r="U1214" s="168" t="s">
        <v>1685</v>
      </c>
      <c r="Y1214" s="85" t="s">
        <v>3370</v>
      </c>
      <c r="Z1214" s="85" t="s">
        <v>219</v>
      </c>
      <c r="AA1214" s="168" t="s">
        <v>19</v>
      </c>
      <c r="AB1214" s="168" t="s">
        <v>180</v>
      </c>
      <c r="AC1214" s="90">
        <v>200</v>
      </c>
    </row>
    <row r="1215" spans="1:29">
      <c r="A1215" s="165">
        <v>1214</v>
      </c>
      <c r="C1215" s="168" t="s">
        <v>1848</v>
      </c>
      <c r="D1215" s="85" t="s">
        <v>4982</v>
      </c>
      <c r="E1215" s="168" t="s">
        <v>4991</v>
      </c>
      <c r="F1215" s="85" t="s">
        <v>4988</v>
      </c>
      <c r="G1215" s="165" t="s">
        <v>2</v>
      </c>
      <c r="H1215" s="168" t="s">
        <v>5425</v>
      </c>
      <c r="I1215" s="168">
        <v>2020</v>
      </c>
      <c r="L1215" s="168" t="s">
        <v>365</v>
      </c>
      <c r="M1215" s="168" t="s">
        <v>365</v>
      </c>
      <c r="N1215" s="168" t="s">
        <v>3740</v>
      </c>
      <c r="O1215" s="168" t="s">
        <v>4993</v>
      </c>
      <c r="P1215" s="168" t="s">
        <v>4960</v>
      </c>
      <c r="R1215" s="169" t="s">
        <v>4994</v>
      </c>
      <c r="S1215" s="168" t="s">
        <v>4995</v>
      </c>
      <c r="U1215" s="168" t="s">
        <v>1685</v>
      </c>
      <c r="Y1215" s="85" t="s">
        <v>3370</v>
      </c>
      <c r="Z1215" s="85" t="s">
        <v>219</v>
      </c>
      <c r="AA1215" s="168" t="s">
        <v>19</v>
      </c>
      <c r="AB1215" s="168" t="s">
        <v>180</v>
      </c>
      <c r="AC1215" s="90">
        <v>200</v>
      </c>
    </row>
    <row r="1216" spans="1:29">
      <c r="A1216" s="165">
        <v>1215</v>
      </c>
      <c r="C1216" s="168" t="s">
        <v>1848</v>
      </c>
      <c r="D1216" s="85" t="s">
        <v>4983</v>
      </c>
      <c r="E1216" s="168" t="s">
        <v>4991</v>
      </c>
      <c r="F1216" s="85" t="s">
        <v>4989</v>
      </c>
      <c r="G1216" s="165" t="s">
        <v>2</v>
      </c>
      <c r="H1216" s="168" t="s">
        <v>5425</v>
      </c>
      <c r="I1216" s="168">
        <v>2020</v>
      </c>
      <c r="L1216" s="168" t="s">
        <v>365</v>
      </c>
      <c r="M1216" s="168" t="s">
        <v>365</v>
      </c>
      <c r="N1216" s="168" t="s">
        <v>3740</v>
      </c>
      <c r="O1216" s="168" t="s">
        <v>4993</v>
      </c>
      <c r="P1216" s="168" t="s">
        <v>4960</v>
      </c>
      <c r="R1216" s="169" t="s">
        <v>4994</v>
      </c>
      <c r="S1216" s="168" t="s">
        <v>4995</v>
      </c>
      <c r="U1216" s="168" t="s">
        <v>1685</v>
      </c>
      <c r="Y1216" s="85" t="s">
        <v>3370</v>
      </c>
      <c r="Z1216" s="85" t="s">
        <v>219</v>
      </c>
      <c r="AA1216" s="168" t="s">
        <v>19</v>
      </c>
      <c r="AB1216" s="168" t="s">
        <v>180</v>
      </c>
      <c r="AC1216" s="90">
        <v>200</v>
      </c>
    </row>
    <row r="1217" spans="1:40">
      <c r="A1217" s="165">
        <v>1216</v>
      </c>
      <c r="C1217" s="168" t="s">
        <v>1848</v>
      </c>
      <c r="D1217" s="85" t="s">
        <v>4996</v>
      </c>
      <c r="E1217" s="85" t="s">
        <v>5010</v>
      </c>
      <c r="F1217" s="85" t="s">
        <v>5009</v>
      </c>
      <c r="G1217" s="165" t="s">
        <v>2</v>
      </c>
      <c r="H1217" s="85" t="s">
        <v>5394</v>
      </c>
      <c r="I1217" s="168">
        <v>2020</v>
      </c>
      <c r="L1217" s="85" t="s">
        <v>1</v>
      </c>
      <c r="M1217" s="168" t="s">
        <v>1</v>
      </c>
      <c r="N1217" s="85" t="s">
        <v>710</v>
      </c>
      <c r="O1217" s="85" t="s">
        <v>174</v>
      </c>
      <c r="P1217" s="85" t="s">
        <v>5005</v>
      </c>
      <c r="R1217" s="97" t="s">
        <v>5006</v>
      </c>
      <c r="S1217" s="85" t="s">
        <v>5007</v>
      </c>
      <c r="U1217" s="85" t="s">
        <v>1693</v>
      </c>
      <c r="V1217" s="97" t="s">
        <v>5011</v>
      </c>
      <c r="W1217" s="97" t="s">
        <v>5012</v>
      </c>
      <c r="Y1217" s="85" t="s">
        <v>768</v>
      </c>
      <c r="Z1217" s="85" t="s">
        <v>166</v>
      </c>
      <c r="AA1217" s="168" t="s">
        <v>19</v>
      </c>
      <c r="AB1217" s="168" t="s">
        <v>17</v>
      </c>
      <c r="AC1217" s="90">
        <v>200</v>
      </c>
    </row>
    <row r="1218" spans="1:40">
      <c r="A1218" s="165">
        <v>1217</v>
      </c>
      <c r="C1218" s="168" t="s">
        <v>1848</v>
      </c>
      <c r="D1218" s="85" t="s">
        <v>4997</v>
      </c>
      <c r="E1218" s="168" t="s">
        <v>5010</v>
      </c>
      <c r="F1218" s="85" t="s">
        <v>5001</v>
      </c>
      <c r="G1218" s="165" t="s">
        <v>2</v>
      </c>
      <c r="H1218" s="168" t="s">
        <v>5394</v>
      </c>
      <c r="I1218" s="168">
        <v>2020</v>
      </c>
      <c r="L1218" s="168" t="s">
        <v>1</v>
      </c>
      <c r="M1218" s="168" t="s">
        <v>1</v>
      </c>
      <c r="N1218" s="85" t="s">
        <v>710</v>
      </c>
      <c r="O1218" s="168" t="s">
        <v>174</v>
      </c>
      <c r="P1218" s="168" t="s">
        <v>5005</v>
      </c>
      <c r="R1218" s="169" t="s">
        <v>5006</v>
      </c>
      <c r="S1218" s="168" t="s">
        <v>5007</v>
      </c>
      <c r="U1218" s="168" t="s">
        <v>1693</v>
      </c>
      <c r="V1218" s="169" t="s">
        <v>5011</v>
      </c>
      <c r="W1218" s="169" t="s">
        <v>5012</v>
      </c>
      <c r="Y1218" s="85" t="s">
        <v>183</v>
      </c>
      <c r="Z1218" s="85" t="s">
        <v>186</v>
      </c>
      <c r="AA1218" s="168" t="s">
        <v>19</v>
      </c>
      <c r="AB1218" s="168" t="s">
        <v>180</v>
      </c>
      <c r="AC1218" s="90">
        <v>200</v>
      </c>
    </row>
    <row r="1219" spans="1:40">
      <c r="A1219" s="165">
        <v>1218</v>
      </c>
      <c r="C1219" s="168" t="s">
        <v>1848</v>
      </c>
      <c r="D1219" s="85" t="s">
        <v>4998</v>
      </c>
      <c r="E1219" s="168" t="s">
        <v>5010</v>
      </c>
      <c r="F1219" s="85" t="s">
        <v>5002</v>
      </c>
      <c r="G1219" s="165" t="s">
        <v>2</v>
      </c>
      <c r="H1219" s="168" t="s">
        <v>5394</v>
      </c>
      <c r="I1219" s="168">
        <v>2020</v>
      </c>
      <c r="L1219" s="168" t="s">
        <v>1</v>
      </c>
      <c r="M1219" s="168" t="s">
        <v>1</v>
      </c>
      <c r="N1219" s="85" t="s">
        <v>710</v>
      </c>
      <c r="O1219" s="168" t="s">
        <v>174</v>
      </c>
      <c r="P1219" s="168" t="s">
        <v>5005</v>
      </c>
      <c r="R1219" s="169" t="s">
        <v>5006</v>
      </c>
      <c r="S1219" s="168" t="s">
        <v>5007</v>
      </c>
      <c r="U1219" s="168" t="s">
        <v>1693</v>
      </c>
      <c r="V1219" s="169" t="s">
        <v>5011</v>
      </c>
      <c r="W1219" s="169" t="s">
        <v>5012</v>
      </c>
      <c r="Y1219" s="85" t="s">
        <v>183</v>
      </c>
      <c r="Z1219" s="85" t="s">
        <v>186</v>
      </c>
      <c r="AA1219" s="168" t="s">
        <v>19</v>
      </c>
      <c r="AB1219" s="168" t="s">
        <v>180</v>
      </c>
      <c r="AC1219" s="90">
        <v>200</v>
      </c>
    </row>
    <row r="1220" spans="1:40">
      <c r="A1220" s="165">
        <v>1219</v>
      </c>
      <c r="C1220" s="168" t="s">
        <v>1848</v>
      </c>
      <c r="D1220" s="85" t="s">
        <v>4999</v>
      </c>
      <c r="E1220" s="168" t="s">
        <v>5010</v>
      </c>
      <c r="F1220" s="85" t="s">
        <v>5003</v>
      </c>
      <c r="G1220" s="165" t="s">
        <v>2</v>
      </c>
      <c r="H1220" s="168" t="s">
        <v>5394</v>
      </c>
      <c r="I1220" s="168">
        <v>2020</v>
      </c>
      <c r="L1220" s="168" t="s">
        <v>1</v>
      </c>
      <c r="M1220" s="168" t="s">
        <v>1</v>
      </c>
      <c r="N1220" s="85" t="s">
        <v>710</v>
      </c>
      <c r="O1220" s="168" t="s">
        <v>174</v>
      </c>
      <c r="P1220" s="168" t="s">
        <v>5005</v>
      </c>
      <c r="R1220" s="169" t="s">
        <v>5006</v>
      </c>
      <c r="S1220" s="168" t="s">
        <v>5007</v>
      </c>
      <c r="U1220" s="168" t="s">
        <v>1693</v>
      </c>
      <c r="V1220" s="169" t="s">
        <v>5011</v>
      </c>
      <c r="W1220" s="169" t="s">
        <v>5012</v>
      </c>
      <c r="Y1220" s="85" t="s">
        <v>183</v>
      </c>
      <c r="Z1220" s="85" t="s">
        <v>186</v>
      </c>
      <c r="AA1220" s="168" t="s">
        <v>19</v>
      </c>
      <c r="AB1220" s="168" t="s">
        <v>180</v>
      </c>
      <c r="AC1220" s="90">
        <v>200</v>
      </c>
    </row>
    <row r="1221" spans="1:40">
      <c r="A1221" s="165">
        <v>1220</v>
      </c>
      <c r="C1221" s="168" t="s">
        <v>1848</v>
      </c>
      <c r="D1221" s="85" t="s">
        <v>5000</v>
      </c>
      <c r="E1221" s="168" t="s">
        <v>5010</v>
      </c>
      <c r="F1221" s="85" t="s">
        <v>5004</v>
      </c>
      <c r="G1221" s="165" t="s">
        <v>2</v>
      </c>
      <c r="H1221" s="168" t="s">
        <v>5394</v>
      </c>
      <c r="I1221" s="168">
        <v>2020</v>
      </c>
      <c r="L1221" s="168" t="s">
        <v>1909</v>
      </c>
      <c r="M1221" s="168" t="s">
        <v>1909</v>
      </c>
      <c r="N1221" s="85" t="s">
        <v>710</v>
      </c>
      <c r="O1221" s="168" t="s">
        <v>174</v>
      </c>
      <c r="P1221" s="168" t="s">
        <v>5005</v>
      </c>
      <c r="R1221" s="169" t="s">
        <v>5006</v>
      </c>
      <c r="S1221" s="168" t="s">
        <v>5007</v>
      </c>
      <c r="U1221" s="168" t="s">
        <v>1693</v>
      </c>
      <c r="V1221" s="169" t="s">
        <v>5011</v>
      </c>
      <c r="W1221" s="169" t="s">
        <v>5012</v>
      </c>
      <c r="Y1221" s="85" t="s">
        <v>5008</v>
      </c>
      <c r="Z1221" s="85" t="s">
        <v>3372</v>
      </c>
      <c r="AA1221" s="168" t="s">
        <v>19</v>
      </c>
      <c r="AB1221" s="168" t="s">
        <v>180</v>
      </c>
      <c r="AC1221" s="90">
        <v>200</v>
      </c>
    </row>
    <row r="1222" spans="1:40">
      <c r="A1222" s="165">
        <v>1221</v>
      </c>
      <c r="C1222" s="168" t="s">
        <v>1848</v>
      </c>
      <c r="D1222" s="85" t="s">
        <v>5013</v>
      </c>
      <c r="E1222" s="85" t="s">
        <v>5019</v>
      </c>
      <c r="F1222" s="85" t="s">
        <v>5018</v>
      </c>
      <c r="G1222" s="165" t="s">
        <v>2</v>
      </c>
      <c r="H1222" s="168" t="s">
        <v>5394</v>
      </c>
      <c r="I1222" s="168">
        <v>2020</v>
      </c>
      <c r="L1222" s="168" t="s">
        <v>1</v>
      </c>
      <c r="M1222" s="168" t="s">
        <v>1</v>
      </c>
      <c r="N1222" s="85" t="s">
        <v>1822</v>
      </c>
      <c r="O1222" s="85" t="s">
        <v>172</v>
      </c>
      <c r="P1222" s="85" t="s">
        <v>5020</v>
      </c>
      <c r="R1222" s="97" t="s">
        <v>5021</v>
      </c>
      <c r="S1222" s="85" t="s">
        <v>5022</v>
      </c>
      <c r="U1222" s="85" t="s">
        <v>172</v>
      </c>
      <c r="Y1222" s="85" t="s">
        <v>4920</v>
      </c>
      <c r="Z1222" s="85" t="s">
        <v>5023</v>
      </c>
      <c r="AA1222" s="168" t="s">
        <v>19</v>
      </c>
      <c r="AB1222" s="168" t="s">
        <v>180</v>
      </c>
      <c r="AC1222" s="90">
        <v>200</v>
      </c>
    </row>
    <row r="1223" spans="1:40">
      <c r="A1223" s="165">
        <v>1222</v>
      </c>
      <c r="C1223" s="168" t="s">
        <v>1848</v>
      </c>
      <c r="D1223" s="85" t="s">
        <v>5014</v>
      </c>
      <c r="E1223" s="168" t="s">
        <v>5019</v>
      </c>
      <c r="F1223" s="85" t="s">
        <v>5016</v>
      </c>
      <c r="G1223" s="165" t="s">
        <v>2</v>
      </c>
      <c r="H1223" s="168" t="s">
        <v>5394</v>
      </c>
      <c r="I1223" s="168">
        <v>2020</v>
      </c>
      <c r="L1223" s="168" t="s">
        <v>1</v>
      </c>
      <c r="M1223" s="168" t="s">
        <v>1</v>
      </c>
      <c r="N1223" s="168" t="s">
        <v>1822</v>
      </c>
      <c r="O1223" s="168" t="s">
        <v>172</v>
      </c>
      <c r="P1223" s="168" t="s">
        <v>5020</v>
      </c>
      <c r="R1223" s="169" t="s">
        <v>5021</v>
      </c>
      <c r="S1223" s="168" t="s">
        <v>5022</v>
      </c>
      <c r="U1223" s="168" t="s">
        <v>172</v>
      </c>
      <c r="Y1223" s="85" t="s">
        <v>4920</v>
      </c>
      <c r="Z1223" s="85" t="s">
        <v>5023</v>
      </c>
      <c r="AA1223" s="168" t="s">
        <v>19</v>
      </c>
      <c r="AB1223" s="168" t="s">
        <v>180</v>
      </c>
      <c r="AC1223" s="90">
        <v>200</v>
      </c>
    </row>
    <row r="1224" spans="1:40">
      <c r="A1224" s="165">
        <v>1223</v>
      </c>
      <c r="C1224" s="168" t="s">
        <v>1848</v>
      </c>
      <c r="D1224" s="85" t="s">
        <v>5015</v>
      </c>
      <c r="E1224" s="168" t="s">
        <v>5019</v>
      </c>
      <c r="F1224" s="85" t="s">
        <v>5017</v>
      </c>
      <c r="G1224" s="165" t="s">
        <v>2</v>
      </c>
      <c r="H1224" s="168" t="s">
        <v>5394</v>
      </c>
      <c r="I1224" s="168">
        <v>2020</v>
      </c>
      <c r="L1224" s="168" t="s">
        <v>1</v>
      </c>
      <c r="M1224" s="168" t="s">
        <v>1</v>
      </c>
      <c r="N1224" s="168" t="s">
        <v>1822</v>
      </c>
      <c r="O1224" s="168" t="s">
        <v>172</v>
      </c>
      <c r="P1224" s="168" t="s">
        <v>5020</v>
      </c>
      <c r="R1224" s="169" t="s">
        <v>5021</v>
      </c>
      <c r="S1224" s="168" t="s">
        <v>5022</v>
      </c>
      <c r="U1224" s="168" t="s">
        <v>172</v>
      </c>
      <c r="Y1224" s="85" t="s">
        <v>5008</v>
      </c>
      <c r="Z1224" s="85" t="s">
        <v>3372</v>
      </c>
      <c r="AA1224" s="168" t="s">
        <v>19</v>
      </c>
      <c r="AB1224" s="168" t="s">
        <v>180</v>
      </c>
      <c r="AC1224" s="90">
        <v>200</v>
      </c>
    </row>
    <row r="1225" spans="1:40">
      <c r="A1225" s="165">
        <v>1224</v>
      </c>
      <c r="C1225" s="168" t="s">
        <v>1848</v>
      </c>
      <c r="D1225" s="85" t="s">
        <v>5024</v>
      </c>
      <c r="E1225" s="85" t="s">
        <v>5039</v>
      </c>
      <c r="F1225" s="85" t="s">
        <v>5038</v>
      </c>
      <c r="G1225" s="165" t="s">
        <v>2</v>
      </c>
      <c r="H1225" s="168" t="s">
        <v>5394</v>
      </c>
      <c r="I1225" s="168">
        <v>2020</v>
      </c>
      <c r="L1225" s="85" t="s">
        <v>4992</v>
      </c>
      <c r="M1225" s="168" t="s">
        <v>4992</v>
      </c>
      <c r="N1225" s="85" t="s">
        <v>5031</v>
      </c>
      <c r="O1225" s="85" t="s">
        <v>1741</v>
      </c>
      <c r="P1225" s="85" t="s">
        <v>4617</v>
      </c>
      <c r="R1225" s="97" t="s">
        <v>5037</v>
      </c>
      <c r="S1225" s="85" t="s">
        <v>5036</v>
      </c>
      <c r="U1225" s="85" t="s">
        <v>5035</v>
      </c>
      <c r="V1225" s="97" t="s">
        <v>5033</v>
      </c>
      <c r="W1225" s="97" t="s">
        <v>5034</v>
      </c>
      <c r="Y1225" s="85" t="s">
        <v>4605</v>
      </c>
      <c r="Z1225" s="85" t="s">
        <v>219</v>
      </c>
      <c r="AA1225" s="168" t="s">
        <v>19</v>
      </c>
      <c r="AB1225" s="168" t="s">
        <v>17</v>
      </c>
      <c r="AC1225" s="90">
        <v>200</v>
      </c>
    </row>
    <row r="1226" spans="1:40">
      <c r="A1226" s="165">
        <v>1225</v>
      </c>
      <c r="C1226" s="168" t="s">
        <v>1848</v>
      </c>
      <c r="D1226" s="85" t="s">
        <v>5025</v>
      </c>
      <c r="E1226" s="168" t="s">
        <v>5039</v>
      </c>
      <c r="F1226" s="85" t="s">
        <v>5028</v>
      </c>
      <c r="G1226" s="165" t="s">
        <v>2</v>
      </c>
      <c r="H1226" s="168" t="s">
        <v>5394</v>
      </c>
      <c r="I1226" s="168">
        <v>2020</v>
      </c>
      <c r="L1226" s="168" t="s">
        <v>4992</v>
      </c>
      <c r="M1226" s="168" t="s">
        <v>4992</v>
      </c>
      <c r="N1226" s="85" t="s">
        <v>5031</v>
      </c>
      <c r="O1226" s="168" t="s">
        <v>1741</v>
      </c>
      <c r="P1226" s="168" t="s">
        <v>4617</v>
      </c>
      <c r="R1226" s="169" t="s">
        <v>5037</v>
      </c>
      <c r="S1226" s="168" t="s">
        <v>5036</v>
      </c>
      <c r="U1226" s="168" t="s">
        <v>5035</v>
      </c>
      <c r="V1226" s="169" t="s">
        <v>5033</v>
      </c>
      <c r="W1226" s="169" t="s">
        <v>5034</v>
      </c>
      <c r="Y1226" s="85" t="s">
        <v>5032</v>
      </c>
      <c r="Z1226" s="85" t="s">
        <v>5023</v>
      </c>
      <c r="AA1226" s="168" t="s">
        <v>19</v>
      </c>
      <c r="AB1226" s="168" t="s">
        <v>180</v>
      </c>
      <c r="AC1226" s="90">
        <v>200</v>
      </c>
    </row>
    <row r="1227" spans="1:40">
      <c r="A1227" s="165">
        <v>1226</v>
      </c>
      <c r="C1227" s="168" t="s">
        <v>1848</v>
      </c>
      <c r="D1227" s="85" t="s">
        <v>5026</v>
      </c>
      <c r="E1227" s="168" t="s">
        <v>5039</v>
      </c>
      <c r="F1227" s="85" t="s">
        <v>5029</v>
      </c>
      <c r="G1227" s="165" t="s">
        <v>2</v>
      </c>
      <c r="H1227" s="168" t="s">
        <v>5394</v>
      </c>
      <c r="I1227" s="168">
        <v>2020</v>
      </c>
      <c r="L1227" s="168" t="s">
        <v>4992</v>
      </c>
      <c r="M1227" s="168" t="s">
        <v>4992</v>
      </c>
      <c r="N1227" s="85" t="s">
        <v>5031</v>
      </c>
      <c r="O1227" s="168" t="s">
        <v>1741</v>
      </c>
      <c r="P1227" s="168" t="s">
        <v>4617</v>
      </c>
      <c r="R1227" s="169" t="s">
        <v>5037</v>
      </c>
      <c r="S1227" s="168" t="s">
        <v>5036</v>
      </c>
      <c r="U1227" s="168" t="s">
        <v>5035</v>
      </c>
      <c r="V1227" s="169" t="s">
        <v>5033</v>
      </c>
      <c r="W1227" s="169" t="s">
        <v>5034</v>
      </c>
      <c r="Y1227" s="85" t="s">
        <v>5032</v>
      </c>
      <c r="Z1227" s="85" t="s">
        <v>5023</v>
      </c>
      <c r="AA1227" s="168" t="s">
        <v>19</v>
      </c>
      <c r="AB1227" s="168" t="s">
        <v>180</v>
      </c>
      <c r="AC1227" s="90">
        <v>200</v>
      </c>
    </row>
    <row r="1228" spans="1:40">
      <c r="A1228" s="165">
        <v>1227</v>
      </c>
      <c r="C1228" s="168" t="s">
        <v>1848</v>
      </c>
      <c r="D1228" s="85" t="s">
        <v>5027</v>
      </c>
      <c r="E1228" s="168" t="s">
        <v>5039</v>
      </c>
      <c r="F1228" s="85" t="s">
        <v>5030</v>
      </c>
      <c r="G1228" s="165" t="s">
        <v>2</v>
      </c>
      <c r="H1228" s="168" t="s">
        <v>5394</v>
      </c>
      <c r="I1228" s="168">
        <v>2020</v>
      </c>
      <c r="L1228" s="168" t="s">
        <v>4992</v>
      </c>
      <c r="M1228" s="168" t="s">
        <v>4992</v>
      </c>
      <c r="N1228" s="85" t="s">
        <v>5031</v>
      </c>
      <c r="O1228" s="168" t="s">
        <v>1741</v>
      </c>
      <c r="P1228" s="168" t="s">
        <v>4617</v>
      </c>
      <c r="R1228" s="169" t="s">
        <v>5037</v>
      </c>
      <c r="S1228" s="168" t="s">
        <v>5036</v>
      </c>
      <c r="U1228" s="168" t="s">
        <v>5035</v>
      </c>
      <c r="V1228" s="169" t="s">
        <v>5033</v>
      </c>
      <c r="W1228" s="169" t="s">
        <v>5034</v>
      </c>
      <c r="Y1228" s="85" t="s">
        <v>5032</v>
      </c>
      <c r="Z1228" s="85" t="s">
        <v>5023</v>
      </c>
      <c r="AA1228" s="168" t="s">
        <v>19</v>
      </c>
      <c r="AB1228" s="168" t="s">
        <v>180</v>
      </c>
      <c r="AC1228" s="90">
        <v>200</v>
      </c>
    </row>
    <row r="1229" spans="1:40" s="168" customFormat="1">
      <c r="A1229" s="165">
        <v>1228</v>
      </c>
      <c r="B1229" s="69"/>
      <c r="C1229" s="168" t="s">
        <v>1848</v>
      </c>
      <c r="D1229" s="168" t="s">
        <v>5256</v>
      </c>
      <c r="E1229" s="168" t="s">
        <v>5268</v>
      </c>
      <c r="F1229" s="168" t="s">
        <v>5262</v>
      </c>
      <c r="G1229" s="165" t="s">
        <v>2</v>
      </c>
      <c r="H1229" s="168" t="s">
        <v>5394</v>
      </c>
      <c r="I1229" s="168">
        <v>2020</v>
      </c>
      <c r="L1229" s="168" t="s">
        <v>0</v>
      </c>
      <c r="M1229" s="168" t="s">
        <v>0</v>
      </c>
      <c r="N1229" s="168" t="s">
        <v>5271</v>
      </c>
      <c r="O1229" s="168" t="s">
        <v>1741</v>
      </c>
      <c r="P1229" s="168" t="s">
        <v>4617</v>
      </c>
      <c r="R1229" s="169" t="s">
        <v>5274</v>
      </c>
      <c r="S1229" s="168" t="s">
        <v>5036</v>
      </c>
      <c r="U1229" s="168" t="s">
        <v>1685</v>
      </c>
      <c r="V1229" s="169"/>
      <c r="W1229" s="169"/>
      <c r="X1229" s="96"/>
      <c r="Y1229" s="168" t="s">
        <v>5032</v>
      </c>
      <c r="Z1229" s="168" t="s">
        <v>5023</v>
      </c>
      <c r="AA1229" s="168" t="s">
        <v>19</v>
      </c>
      <c r="AB1229" s="168" t="s">
        <v>180</v>
      </c>
      <c r="AC1229" s="90">
        <v>200</v>
      </c>
      <c r="AD1229" s="145"/>
      <c r="AE1229" s="145"/>
      <c r="AF1229" s="145"/>
      <c r="AG1229" s="145"/>
      <c r="AH1229" s="145"/>
      <c r="AI1229" s="145"/>
      <c r="AJ1229" s="145"/>
      <c r="AK1229" s="88"/>
      <c r="AL1229" s="88"/>
      <c r="AM1229" s="88"/>
      <c r="AN1229" s="88"/>
    </row>
    <row r="1230" spans="1:40" s="168" customFormat="1">
      <c r="A1230" s="165">
        <v>1229</v>
      </c>
      <c r="B1230" s="69"/>
      <c r="C1230" s="168" t="s">
        <v>1848</v>
      </c>
      <c r="D1230" s="168" t="s">
        <v>5257</v>
      </c>
      <c r="E1230" s="168" t="s">
        <v>5268</v>
      </c>
      <c r="F1230" s="168" t="s">
        <v>5263</v>
      </c>
      <c r="G1230" s="165" t="s">
        <v>2</v>
      </c>
      <c r="H1230" s="168" t="s">
        <v>5394</v>
      </c>
      <c r="I1230" s="168">
        <v>2020</v>
      </c>
      <c r="L1230" s="168" t="s">
        <v>0</v>
      </c>
      <c r="M1230" s="168" t="s">
        <v>0</v>
      </c>
      <c r="N1230" s="168" t="s">
        <v>5271</v>
      </c>
      <c r="O1230" s="168" t="s">
        <v>1741</v>
      </c>
      <c r="P1230" s="168" t="s">
        <v>4617</v>
      </c>
      <c r="R1230" s="169" t="s">
        <v>5274</v>
      </c>
      <c r="S1230" s="168" t="s">
        <v>5036</v>
      </c>
      <c r="U1230" s="168" t="s">
        <v>1685</v>
      </c>
      <c r="V1230" s="169"/>
      <c r="W1230" s="169"/>
      <c r="X1230" s="96"/>
      <c r="Y1230" s="168" t="s">
        <v>5032</v>
      </c>
      <c r="Z1230" s="168" t="s">
        <v>5023</v>
      </c>
      <c r="AA1230" s="168" t="s">
        <v>19</v>
      </c>
      <c r="AB1230" s="168" t="s">
        <v>180</v>
      </c>
      <c r="AC1230" s="90">
        <v>200</v>
      </c>
      <c r="AD1230" s="145"/>
      <c r="AE1230" s="145"/>
      <c r="AF1230" s="145"/>
      <c r="AG1230" s="145"/>
      <c r="AH1230" s="145"/>
      <c r="AI1230" s="145"/>
      <c r="AJ1230" s="145"/>
      <c r="AK1230" s="88"/>
      <c r="AL1230" s="88"/>
      <c r="AM1230" s="88"/>
      <c r="AN1230" s="88"/>
    </row>
    <row r="1231" spans="1:40" s="168" customFormat="1">
      <c r="A1231" s="165">
        <v>1230</v>
      </c>
      <c r="B1231" s="69"/>
      <c r="C1231" s="168" t="s">
        <v>1848</v>
      </c>
      <c r="D1231" s="168" t="s">
        <v>5258</v>
      </c>
      <c r="E1231" s="168" t="s">
        <v>5269</v>
      </c>
      <c r="F1231" s="168" t="s">
        <v>5264</v>
      </c>
      <c r="G1231" s="165" t="s">
        <v>2</v>
      </c>
      <c r="H1231" s="168" t="s">
        <v>5394</v>
      </c>
      <c r="I1231" s="168">
        <v>2020</v>
      </c>
      <c r="L1231" s="168" t="s">
        <v>0</v>
      </c>
      <c r="M1231" s="168" t="s">
        <v>0</v>
      </c>
      <c r="N1231" s="168" t="s">
        <v>5272</v>
      </c>
      <c r="O1231" s="168" t="s">
        <v>1741</v>
      </c>
      <c r="P1231" s="168" t="s">
        <v>4617</v>
      </c>
      <c r="Q1231" s="168" t="s">
        <v>3827</v>
      </c>
      <c r="R1231" s="169" t="s">
        <v>5275</v>
      </c>
      <c r="S1231" s="168" t="s">
        <v>5036</v>
      </c>
      <c r="U1231" s="168" t="s">
        <v>1685</v>
      </c>
      <c r="V1231" s="169"/>
      <c r="W1231" s="169"/>
      <c r="X1231" s="96"/>
      <c r="Y1231" s="168" t="s">
        <v>5032</v>
      </c>
      <c r="Z1231" s="168" t="s">
        <v>5023</v>
      </c>
      <c r="AA1231" s="168" t="s">
        <v>19</v>
      </c>
      <c r="AB1231" s="168" t="s">
        <v>180</v>
      </c>
      <c r="AC1231" s="90">
        <v>200</v>
      </c>
      <c r="AD1231" s="145"/>
      <c r="AE1231" s="145"/>
      <c r="AF1231" s="145"/>
      <c r="AG1231" s="145"/>
      <c r="AH1231" s="145"/>
      <c r="AI1231" s="145"/>
      <c r="AJ1231" s="145"/>
      <c r="AK1231" s="88"/>
      <c r="AL1231" s="88"/>
      <c r="AM1231" s="88"/>
      <c r="AN1231" s="88"/>
    </row>
    <row r="1232" spans="1:40" s="168" customFormat="1">
      <c r="A1232" s="165">
        <v>1231</v>
      </c>
      <c r="B1232" s="69"/>
      <c r="C1232" s="168" t="s">
        <v>1848</v>
      </c>
      <c r="D1232" s="168" t="s">
        <v>5259</v>
      </c>
      <c r="E1232" s="168" t="s">
        <v>5269</v>
      </c>
      <c r="F1232" s="168" t="s">
        <v>5265</v>
      </c>
      <c r="G1232" s="165" t="s">
        <v>2</v>
      </c>
      <c r="H1232" s="168" t="s">
        <v>5394</v>
      </c>
      <c r="I1232" s="168">
        <v>2020</v>
      </c>
      <c r="L1232" s="168" t="s">
        <v>0</v>
      </c>
      <c r="M1232" s="168" t="s">
        <v>0</v>
      </c>
      <c r="N1232" s="168" t="s">
        <v>5272</v>
      </c>
      <c r="O1232" s="168" t="s">
        <v>1741</v>
      </c>
      <c r="P1232" s="168" t="s">
        <v>4617</v>
      </c>
      <c r="Q1232" s="168" t="s">
        <v>3827</v>
      </c>
      <c r="R1232" s="169" t="s">
        <v>5275</v>
      </c>
      <c r="S1232" s="168" t="s">
        <v>5036</v>
      </c>
      <c r="U1232" s="168" t="s">
        <v>1685</v>
      </c>
      <c r="V1232" s="169"/>
      <c r="W1232" s="169"/>
      <c r="X1232" s="96"/>
      <c r="Y1232" s="168" t="s">
        <v>5032</v>
      </c>
      <c r="Z1232" s="168" t="s">
        <v>5023</v>
      </c>
      <c r="AA1232" s="168" t="s">
        <v>19</v>
      </c>
      <c r="AB1232" s="168" t="s">
        <v>180</v>
      </c>
      <c r="AC1232" s="90">
        <v>200</v>
      </c>
      <c r="AD1232" s="145"/>
      <c r="AE1232" s="145"/>
      <c r="AF1232" s="145"/>
      <c r="AG1232" s="145"/>
      <c r="AH1232" s="145"/>
      <c r="AI1232" s="145"/>
      <c r="AJ1232" s="145"/>
      <c r="AK1232" s="88"/>
      <c r="AL1232" s="88"/>
      <c r="AM1232" s="88"/>
      <c r="AN1232" s="88"/>
    </row>
    <row r="1233" spans="1:40" s="168" customFormat="1">
      <c r="A1233" s="165">
        <v>1232</v>
      </c>
      <c r="B1233" s="69"/>
      <c r="C1233" s="168" t="s">
        <v>1848</v>
      </c>
      <c r="D1233" s="168" t="s">
        <v>5260</v>
      </c>
      <c r="E1233" s="168" t="s">
        <v>5270</v>
      </c>
      <c r="F1233" s="168" t="s">
        <v>5266</v>
      </c>
      <c r="G1233" s="165" t="s">
        <v>2</v>
      </c>
      <c r="H1233" s="168" t="s">
        <v>5394</v>
      </c>
      <c r="I1233" s="168">
        <v>2020</v>
      </c>
      <c r="L1233" s="168" t="s">
        <v>0</v>
      </c>
      <c r="M1233" s="168" t="s">
        <v>0</v>
      </c>
      <c r="N1233" s="168" t="s">
        <v>5273</v>
      </c>
      <c r="O1233" s="168" t="s">
        <v>1741</v>
      </c>
      <c r="P1233" s="168" t="s">
        <v>4198</v>
      </c>
      <c r="R1233" s="169" t="s">
        <v>5276</v>
      </c>
      <c r="S1233" s="168" t="s">
        <v>5036</v>
      </c>
      <c r="U1233" s="168" t="s">
        <v>1685</v>
      </c>
      <c r="V1233" s="169"/>
      <c r="W1233" s="169"/>
      <c r="X1233" s="96"/>
      <c r="Y1233" s="168" t="s">
        <v>5032</v>
      </c>
      <c r="Z1233" s="168" t="s">
        <v>5023</v>
      </c>
      <c r="AA1233" s="168" t="s">
        <v>19</v>
      </c>
      <c r="AB1233" s="168" t="s">
        <v>180</v>
      </c>
      <c r="AC1233" s="90">
        <v>200</v>
      </c>
      <c r="AD1233" s="145"/>
      <c r="AE1233" s="145"/>
      <c r="AF1233" s="145"/>
      <c r="AG1233" s="145"/>
      <c r="AH1233" s="145"/>
      <c r="AI1233" s="145"/>
      <c r="AJ1233" s="145"/>
      <c r="AK1233" s="88"/>
      <c r="AL1233" s="88"/>
      <c r="AM1233" s="88"/>
      <c r="AN1233" s="88"/>
    </row>
    <row r="1234" spans="1:40" s="168" customFormat="1">
      <c r="A1234" s="165">
        <v>1233</v>
      </c>
      <c r="B1234" s="69"/>
      <c r="C1234" s="168" t="s">
        <v>1848</v>
      </c>
      <c r="D1234" s="168" t="s">
        <v>5261</v>
      </c>
      <c r="E1234" s="168" t="s">
        <v>5270</v>
      </c>
      <c r="F1234" s="168" t="s">
        <v>5267</v>
      </c>
      <c r="G1234" s="165" t="s">
        <v>2</v>
      </c>
      <c r="H1234" s="168" t="s">
        <v>5394</v>
      </c>
      <c r="I1234" s="168">
        <v>2020</v>
      </c>
      <c r="L1234" s="168" t="s">
        <v>0</v>
      </c>
      <c r="M1234" s="168" t="s">
        <v>0</v>
      </c>
      <c r="N1234" s="168" t="s">
        <v>5273</v>
      </c>
      <c r="O1234" s="168" t="s">
        <v>1741</v>
      </c>
      <c r="P1234" s="168" t="s">
        <v>4198</v>
      </c>
      <c r="R1234" s="169" t="s">
        <v>5276</v>
      </c>
      <c r="S1234" s="168" t="s">
        <v>5036</v>
      </c>
      <c r="U1234" s="168" t="s">
        <v>1685</v>
      </c>
      <c r="V1234" s="169"/>
      <c r="W1234" s="169"/>
      <c r="X1234" s="96"/>
      <c r="Y1234" s="168" t="s">
        <v>5032</v>
      </c>
      <c r="Z1234" s="168" t="s">
        <v>5023</v>
      </c>
      <c r="AA1234" s="168" t="s">
        <v>19</v>
      </c>
      <c r="AB1234" s="168" t="s">
        <v>180</v>
      </c>
      <c r="AC1234" s="90">
        <v>200</v>
      </c>
      <c r="AD1234" s="145"/>
      <c r="AE1234" s="145"/>
      <c r="AF1234" s="145"/>
      <c r="AG1234" s="145"/>
      <c r="AH1234" s="145"/>
      <c r="AI1234" s="145"/>
      <c r="AJ1234" s="145"/>
      <c r="AK1234" s="88"/>
      <c r="AL1234" s="88"/>
      <c r="AM1234" s="88"/>
      <c r="AN1234" s="88"/>
    </row>
    <row r="1235" spans="1:40">
      <c r="A1235" s="165">
        <v>1234</v>
      </c>
      <c r="C1235" s="168" t="s">
        <v>1848</v>
      </c>
      <c r="D1235" s="85" t="s">
        <v>5040</v>
      </c>
      <c r="E1235" s="85" t="s">
        <v>5115</v>
      </c>
      <c r="F1235" s="85" t="s">
        <v>5114</v>
      </c>
      <c r="G1235" s="165" t="s">
        <v>2</v>
      </c>
      <c r="H1235" s="168" t="s">
        <v>5394</v>
      </c>
      <c r="I1235" s="168">
        <v>2020</v>
      </c>
      <c r="L1235" s="168" t="s">
        <v>4992</v>
      </c>
      <c r="M1235" s="168" t="s">
        <v>4992</v>
      </c>
      <c r="N1235" s="85" t="s">
        <v>5277</v>
      </c>
      <c r="O1235" s="85" t="s">
        <v>173</v>
      </c>
      <c r="U1235" s="85" t="s">
        <v>1691</v>
      </c>
      <c r="Y1235" s="85" t="s">
        <v>4605</v>
      </c>
      <c r="Z1235" s="85" t="s">
        <v>219</v>
      </c>
      <c r="AA1235" s="168" t="s">
        <v>19</v>
      </c>
      <c r="AB1235" s="168" t="s">
        <v>17</v>
      </c>
      <c r="AC1235" s="90">
        <v>200</v>
      </c>
    </row>
    <row r="1236" spans="1:40">
      <c r="A1236" s="165">
        <v>1235</v>
      </c>
      <c r="C1236" s="168" t="s">
        <v>1848</v>
      </c>
      <c r="D1236" s="85" t="s">
        <v>5041</v>
      </c>
      <c r="E1236" s="168" t="s">
        <v>5115</v>
      </c>
      <c r="F1236" s="85" t="s">
        <v>5079</v>
      </c>
      <c r="G1236" s="165" t="s">
        <v>2</v>
      </c>
      <c r="H1236" s="168" t="s">
        <v>5394</v>
      </c>
      <c r="I1236" s="168">
        <v>2020</v>
      </c>
      <c r="L1236" s="168" t="s">
        <v>4992</v>
      </c>
      <c r="M1236" s="168" t="s">
        <v>4992</v>
      </c>
      <c r="N1236" s="85" t="s">
        <v>5277</v>
      </c>
      <c r="O1236" s="168" t="s">
        <v>173</v>
      </c>
      <c r="U1236" s="168" t="s">
        <v>1691</v>
      </c>
      <c r="Y1236" s="85" t="s">
        <v>5032</v>
      </c>
      <c r="Z1236" s="85" t="s">
        <v>5023</v>
      </c>
      <c r="AA1236" s="168" t="s">
        <v>19</v>
      </c>
      <c r="AB1236" s="168" t="s">
        <v>180</v>
      </c>
      <c r="AC1236" s="90">
        <v>200</v>
      </c>
    </row>
    <row r="1237" spans="1:40">
      <c r="A1237" s="165">
        <v>1236</v>
      </c>
      <c r="C1237" s="168" t="s">
        <v>1848</v>
      </c>
      <c r="D1237" s="85" t="s">
        <v>5042</v>
      </c>
      <c r="E1237" s="168" t="s">
        <v>5115</v>
      </c>
      <c r="F1237" s="85" t="s">
        <v>5080</v>
      </c>
      <c r="G1237" s="165" t="s">
        <v>2</v>
      </c>
      <c r="H1237" s="168" t="s">
        <v>5394</v>
      </c>
      <c r="I1237" s="168">
        <v>2020</v>
      </c>
      <c r="L1237" s="168" t="s">
        <v>4992</v>
      </c>
      <c r="M1237" s="168" t="s">
        <v>4992</v>
      </c>
      <c r="N1237" s="85" t="s">
        <v>5277</v>
      </c>
      <c r="O1237" s="168" t="s">
        <v>173</v>
      </c>
      <c r="U1237" s="168" t="s">
        <v>1691</v>
      </c>
      <c r="Y1237" s="85" t="s">
        <v>5032</v>
      </c>
      <c r="Z1237" s="85" t="s">
        <v>5023</v>
      </c>
      <c r="AA1237" s="168" t="s">
        <v>19</v>
      </c>
      <c r="AB1237" s="168" t="s">
        <v>180</v>
      </c>
      <c r="AC1237" s="90">
        <v>200</v>
      </c>
    </row>
    <row r="1238" spans="1:40">
      <c r="A1238" s="165">
        <v>1237</v>
      </c>
      <c r="C1238" s="168" t="s">
        <v>1848</v>
      </c>
      <c r="D1238" s="85" t="s">
        <v>5043</v>
      </c>
      <c r="E1238" s="168" t="s">
        <v>5115</v>
      </c>
      <c r="F1238" s="85" t="s">
        <v>5081</v>
      </c>
      <c r="G1238" s="165" t="s">
        <v>2</v>
      </c>
      <c r="H1238" s="168" t="s">
        <v>5394</v>
      </c>
      <c r="I1238" s="168">
        <v>2020</v>
      </c>
      <c r="L1238" s="168" t="s">
        <v>4992</v>
      </c>
      <c r="M1238" s="168" t="s">
        <v>4992</v>
      </c>
      <c r="N1238" s="85" t="s">
        <v>5277</v>
      </c>
      <c r="O1238" s="168" t="s">
        <v>173</v>
      </c>
      <c r="U1238" s="168" t="s">
        <v>1691</v>
      </c>
      <c r="Y1238" s="85" t="s">
        <v>5032</v>
      </c>
      <c r="Z1238" s="85" t="s">
        <v>5023</v>
      </c>
      <c r="AA1238" s="168" t="s">
        <v>19</v>
      </c>
      <c r="AB1238" s="168" t="s">
        <v>180</v>
      </c>
      <c r="AC1238" s="90">
        <v>200</v>
      </c>
    </row>
    <row r="1239" spans="1:40">
      <c r="A1239" s="165">
        <v>1238</v>
      </c>
      <c r="C1239" s="168" t="s">
        <v>1848</v>
      </c>
      <c r="D1239" s="85" t="s">
        <v>5044</v>
      </c>
      <c r="E1239" s="168" t="s">
        <v>5116</v>
      </c>
      <c r="F1239" s="85" t="s">
        <v>5082</v>
      </c>
      <c r="G1239" s="165" t="s">
        <v>2</v>
      </c>
      <c r="H1239" s="168" t="s">
        <v>5394</v>
      </c>
      <c r="I1239" s="168">
        <v>2020</v>
      </c>
      <c r="L1239" s="168" t="s">
        <v>4992</v>
      </c>
      <c r="M1239" s="168" t="s">
        <v>4992</v>
      </c>
      <c r="N1239" s="85" t="s">
        <v>5278</v>
      </c>
      <c r="O1239" s="168" t="s">
        <v>173</v>
      </c>
      <c r="U1239" s="168" t="s">
        <v>1691</v>
      </c>
      <c r="Y1239" s="85" t="s">
        <v>4605</v>
      </c>
      <c r="Z1239" s="85" t="s">
        <v>219</v>
      </c>
      <c r="AA1239" s="168" t="s">
        <v>19</v>
      </c>
      <c r="AB1239" s="168" t="s">
        <v>17</v>
      </c>
      <c r="AC1239" s="90">
        <v>200</v>
      </c>
    </row>
    <row r="1240" spans="1:40">
      <c r="A1240" s="165">
        <v>1239</v>
      </c>
      <c r="C1240" s="168" t="s">
        <v>1848</v>
      </c>
      <c r="D1240" s="85" t="s">
        <v>5045</v>
      </c>
      <c r="E1240" s="168" t="s">
        <v>5116</v>
      </c>
      <c r="F1240" s="85" t="s">
        <v>5083</v>
      </c>
      <c r="G1240" s="165" t="s">
        <v>2</v>
      </c>
      <c r="H1240" s="168" t="s">
        <v>5394</v>
      </c>
      <c r="I1240" s="168">
        <v>2020</v>
      </c>
      <c r="L1240" s="168" t="s">
        <v>4992</v>
      </c>
      <c r="M1240" s="168" t="s">
        <v>4992</v>
      </c>
      <c r="N1240" s="85" t="s">
        <v>5278</v>
      </c>
      <c r="O1240" s="168" t="s">
        <v>173</v>
      </c>
      <c r="U1240" s="168" t="s">
        <v>1691</v>
      </c>
      <c r="Y1240" s="85" t="s">
        <v>5032</v>
      </c>
      <c r="Z1240" s="85" t="s">
        <v>5023</v>
      </c>
      <c r="AA1240" s="168" t="s">
        <v>19</v>
      </c>
      <c r="AB1240" s="168" t="s">
        <v>180</v>
      </c>
      <c r="AC1240" s="90">
        <v>200</v>
      </c>
    </row>
    <row r="1241" spans="1:40">
      <c r="A1241" s="165">
        <v>1240</v>
      </c>
      <c r="C1241" s="168" t="s">
        <v>1848</v>
      </c>
      <c r="D1241" s="85" t="s">
        <v>5046</v>
      </c>
      <c r="E1241" s="168" t="s">
        <v>5116</v>
      </c>
      <c r="F1241" s="85" t="s">
        <v>5084</v>
      </c>
      <c r="G1241" s="165" t="s">
        <v>2</v>
      </c>
      <c r="H1241" s="168" t="s">
        <v>5394</v>
      </c>
      <c r="I1241" s="168">
        <v>2020</v>
      </c>
      <c r="L1241" s="168" t="s">
        <v>4992</v>
      </c>
      <c r="M1241" s="168" t="s">
        <v>4992</v>
      </c>
      <c r="N1241" s="85" t="s">
        <v>5278</v>
      </c>
      <c r="O1241" s="168" t="s">
        <v>173</v>
      </c>
      <c r="U1241" s="168" t="s">
        <v>1691</v>
      </c>
      <c r="Y1241" s="85" t="s">
        <v>5032</v>
      </c>
      <c r="Z1241" s="85" t="s">
        <v>5023</v>
      </c>
      <c r="AA1241" s="168" t="s">
        <v>19</v>
      </c>
      <c r="AB1241" s="168" t="s">
        <v>180</v>
      </c>
      <c r="AC1241" s="90">
        <v>200</v>
      </c>
    </row>
    <row r="1242" spans="1:40">
      <c r="A1242" s="165">
        <v>1241</v>
      </c>
      <c r="C1242" s="168" t="s">
        <v>1848</v>
      </c>
      <c r="D1242" s="85" t="s">
        <v>5047</v>
      </c>
      <c r="E1242" s="168" t="s">
        <v>5117</v>
      </c>
      <c r="F1242" s="85" t="s">
        <v>5085</v>
      </c>
      <c r="G1242" s="165" t="s">
        <v>2</v>
      </c>
      <c r="H1242" s="168" t="s">
        <v>5394</v>
      </c>
      <c r="I1242" s="168">
        <v>2020</v>
      </c>
      <c r="L1242" s="168" t="s">
        <v>4992</v>
      </c>
      <c r="M1242" s="168" t="s">
        <v>4992</v>
      </c>
      <c r="N1242" s="85" t="s">
        <v>5279</v>
      </c>
      <c r="O1242" s="168" t="s">
        <v>173</v>
      </c>
      <c r="U1242" s="168" t="s">
        <v>1691</v>
      </c>
      <c r="Y1242" s="85" t="s">
        <v>4605</v>
      </c>
      <c r="Z1242" s="85" t="s">
        <v>219</v>
      </c>
      <c r="AA1242" s="168" t="s">
        <v>19</v>
      </c>
      <c r="AB1242" s="168" t="s">
        <v>17</v>
      </c>
      <c r="AC1242" s="90">
        <v>200</v>
      </c>
    </row>
    <row r="1243" spans="1:40">
      <c r="A1243" s="165">
        <v>1242</v>
      </c>
      <c r="C1243" s="168" t="s">
        <v>1848</v>
      </c>
      <c r="D1243" s="85" t="s">
        <v>5048</v>
      </c>
      <c r="E1243" s="168" t="s">
        <v>5117</v>
      </c>
      <c r="F1243" s="85" t="s">
        <v>5086</v>
      </c>
      <c r="G1243" s="165" t="s">
        <v>2</v>
      </c>
      <c r="H1243" s="168" t="s">
        <v>5394</v>
      </c>
      <c r="I1243" s="168">
        <v>2020</v>
      </c>
      <c r="L1243" s="168" t="s">
        <v>4992</v>
      </c>
      <c r="M1243" s="168" t="s">
        <v>4992</v>
      </c>
      <c r="N1243" s="85" t="s">
        <v>5279</v>
      </c>
      <c r="O1243" s="168" t="s">
        <v>173</v>
      </c>
      <c r="U1243" s="168" t="s">
        <v>1691</v>
      </c>
      <c r="Y1243" s="85" t="s">
        <v>5032</v>
      </c>
      <c r="Z1243" s="85" t="s">
        <v>5023</v>
      </c>
      <c r="AA1243" s="168" t="s">
        <v>19</v>
      </c>
      <c r="AB1243" s="168" t="s">
        <v>180</v>
      </c>
      <c r="AC1243" s="90">
        <v>200</v>
      </c>
    </row>
    <row r="1244" spans="1:40">
      <c r="A1244" s="165">
        <v>1243</v>
      </c>
      <c r="C1244" s="168" t="s">
        <v>1848</v>
      </c>
      <c r="D1244" s="85" t="s">
        <v>5049</v>
      </c>
      <c r="E1244" s="168" t="s">
        <v>5117</v>
      </c>
      <c r="F1244" s="85" t="s">
        <v>5087</v>
      </c>
      <c r="G1244" s="165" t="s">
        <v>2</v>
      </c>
      <c r="H1244" s="168" t="s">
        <v>5394</v>
      </c>
      <c r="I1244" s="168">
        <v>2020</v>
      </c>
      <c r="L1244" s="168" t="s">
        <v>4992</v>
      </c>
      <c r="M1244" s="168" t="s">
        <v>4992</v>
      </c>
      <c r="N1244" s="85" t="s">
        <v>5279</v>
      </c>
      <c r="O1244" s="168" t="s">
        <v>173</v>
      </c>
      <c r="U1244" s="168" t="s">
        <v>1691</v>
      </c>
      <c r="Y1244" s="85" t="s">
        <v>5032</v>
      </c>
      <c r="Z1244" s="85" t="s">
        <v>5023</v>
      </c>
      <c r="AA1244" s="168" t="s">
        <v>19</v>
      </c>
      <c r="AB1244" s="168" t="s">
        <v>180</v>
      </c>
      <c r="AC1244" s="90">
        <v>200</v>
      </c>
    </row>
    <row r="1245" spans="1:40">
      <c r="A1245" s="165">
        <v>1244</v>
      </c>
      <c r="C1245" s="168" t="s">
        <v>1848</v>
      </c>
      <c r="D1245" s="85" t="s">
        <v>5050</v>
      </c>
      <c r="E1245" s="168" t="s">
        <v>5118</v>
      </c>
      <c r="F1245" s="85" t="s">
        <v>5088</v>
      </c>
      <c r="G1245" s="165" t="s">
        <v>2</v>
      </c>
      <c r="H1245" s="168" t="s">
        <v>5394</v>
      </c>
      <c r="I1245" s="168">
        <v>2020</v>
      </c>
      <c r="L1245" s="168" t="s">
        <v>4992</v>
      </c>
      <c r="M1245" s="168" t="s">
        <v>4992</v>
      </c>
      <c r="N1245" s="85" t="s">
        <v>5280</v>
      </c>
      <c r="O1245" s="168" t="s">
        <v>173</v>
      </c>
      <c r="U1245" s="168" t="s">
        <v>1691</v>
      </c>
      <c r="Y1245" s="85" t="s">
        <v>5032</v>
      </c>
      <c r="Z1245" s="85" t="s">
        <v>5023</v>
      </c>
      <c r="AA1245" s="168" t="s">
        <v>19</v>
      </c>
      <c r="AB1245" s="168" t="s">
        <v>180</v>
      </c>
      <c r="AC1245" s="90">
        <v>200</v>
      </c>
    </row>
    <row r="1246" spans="1:40">
      <c r="A1246" s="165">
        <v>1245</v>
      </c>
      <c r="C1246" s="168" t="s">
        <v>1848</v>
      </c>
      <c r="D1246" s="85" t="s">
        <v>5051</v>
      </c>
      <c r="E1246" s="168" t="s">
        <v>5118</v>
      </c>
      <c r="F1246" s="85" t="s">
        <v>5089</v>
      </c>
      <c r="G1246" s="165" t="s">
        <v>2</v>
      </c>
      <c r="H1246" s="168" t="s">
        <v>5394</v>
      </c>
      <c r="I1246" s="168">
        <v>2020</v>
      </c>
      <c r="L1246" s="168" t="s">
        <v>4992</v>
      </c>
      <c r="M1246" s="168" t="s">
        <v>4992</v>
      </c>
      <c r="N1246" s="85" t="s">
        <v>5280</v>
      </c>
      <c r="O1246" s="168" t="s">
        <v>173</v>
      </c>
      <c r="U1246" s="168" t="s">
        <v>1691</v>
      </c>
      <c r="Y1246" s="85" t="s">
        <v>5032</v>
      </c>
      <c r="Z1246" s="85" t="s">
        <v>5023</v>
      </c>
      <c r="AA1246" s="168" t="s">
        <v>19</v>
      </c>
      <c r="AB1246" s="168" t="s">
        <v>180</v>
      </c>
      <c r="AC1246" s="90">
        <v>200</v>
      </c>
    </row>
    <row r="1247" spans="1:40">
      <c r="A1247" s="165">
        <v>1246</v>
      </c>
      <c r="C1247" s="168" t="s">
        <v>1848</v>
      </c>
      <c r="D1247" s="85" t="s">
        <v>5052</v>
      </c>
      <c r="E1247" s="85" t="s">
        <v>5123</v>
      </c>
      <c r="F1247" s="85" t="s">
        <v>5122</v>
      </c>
      <c r="G1247" s="165" t="s">
        <v>2</v>
      </c>
      <c r="H1247" s="168" t="s">
        <v>5394</v>
      </c>
      <c r="I1247" s="168">
        <v>2020</v>
      </c>
      <c r="L1247" s="168" t="s">
        <v>4992</v>
      </c>
      <c r="M1247" s="168" t="s">
        <v>4992</v>
      </c>
      <c r="N1247" s="85" t="s">
        <v>5130</v>
      </c>
      <c r="O1247" s="85" t="s">
        <v>1741</v>
      </c>
      <c r="P1247" s="85" t="s">
        <v>4198</v>
      </c>
      <c r="R1247" s="97" t="s">
        <v>5131</v>
      </c>
      <c r="S1247" s="85" t="s">
        <v>5132</v>
      </c>
      <c r="U1247" s="85" t="s">
        <v>1685</v>
      </c>
      <c r="Y1247" s="85" t="s">
        <v>4605</v>
      </c>
      <c r="Z1247" s="85" t="s">
        <v>219</v>
      </c>
      <c r="AA1247" s="168" t="s">
        <v>19</v>
      </c>
      <c r="AB1247" s="168" t="s">
        <v>17</v>
      </c>
      <c r="AC1247" s="90">
        <v>200</v>
      </c>
    </row>
    <row r="1248" spans="1:40">
      <c r="A1248" s="165">
        <v>1247</v>
      </c>
      <c r="C1248" s="168" t="s">
        <v>1848</v>
      </c>
      <c r="D1248" s="85" t="s">
        <v>5053</v>
      </c>
      <c r="E1248" s="168" t="s">
        <v>5123</v>
      </c>
      <c r="F1248" s="85" t="s">
        <v>5090</v>
      </c>
      <c r="G1248" s="165" t="s">
        <v>2</v>
      </c>
      <c r="H1248" s="168" t="s">
        <v>5394</v>
      </c>
      <c r="I1248" s="168">
        <v>2020</v>
      </c>
      <c r="L1248" s="168" t="s">
        <v>4992</v>
      </c>
      <c r="M1248" s="168" t="s">
        <v>4992</v>
      </c>
      <c r="N1248" s="168" t="s">
        <v>5130</v>
      </c>
      <c r="O1248" s="168" t="s">
        <v>1741</v>
      </c>
      <c r="P1248" s="168" t="s">
        <v>4198</v>
      </c>
      <c r="R1248" s="169" t="s">
        <v>5131</v>
      </c>
      <c r="S1248" s="168" t="s">
        <v>5132</v>
      </c>
      <c r="U1248" s="168" t="s">
        <v>1685</v>
      </c>
      <c r="Y1248" s="85" t="s">
        <v>5032</v>
      </c>
      <c r="Z1248" s="85" t="s">
        <v>5023</v>
      </c>
      <c r="AA1248" s="168" t="s">
        <v>19</v>
      </c>
      <c r="AB1248" s="168" t="s">
        <v>180</v>
      </c>
      <c r="AC1248" s="90">
        <v>200</v>
      </c>
    </row>
    <row r="1249" spans="1:29">
      <c r="A1249" s="165">
        <v>1248</v>
      </c>
      <c r="C1249" s="168" t="s">
        <v>1848</v>
      </c>
      <c r="D1249" s="85" t="s">
        <v>5054</v>
      </c>
      <c r="E1249" s="168" t="s">
        <v>5123</v>
      </c>
      <c r="F1249" s="85" t="s">
        <v>5091</v>
      </c>
      <c r="G1249" s="165" t="s">
        <v>2</v>
      </c>
      <c r="H1249" s="168" t="s">
        <v>5394</v>
      </c>
      <c r="I1249" s="168">
        <v>2020</v>
      </c>
      <c r="L1249" s="168" t="s">
        <v>4992</v>
      </c>
      <c r="M1249" s="168" t="s">
        <v>4992</v>
      </c>
      <c r="N1249" s="168" t="s">
        <v>5130</v>
      </c>
      <c r="O1249" s="168" t="s">
        <v>1741</v>
      </c>
      <c r="P1249" s="168" t="s">
        <v>4198</v>
      </c>
      <c r="R1249" s="169" t="s">
        <v>5131</v>
      </c>
      <c r="S1249" s="168" t="s">
        <v>5132</v>
      </c>
      <c r="U1249" s="168" t="s">
        <v>1685</v>
      </c>
      <c r="Y1249" s="85" t="s">
        <v>5032</v>
      </c>
      <c r="Z1249" s="85" t="s">
        <v>5023</v>
      </c>
      <c r="AA1249" s="168" t="s">
        <v>19</v>
      </c>
      <c r="AB1249" s="168" t="s">
        <v>180</v>
      </c>
      <c r="AC1249" s="90">
        <v>200</v>
      </c>
    </row>
    <row r="1250" spans="1:29">
      <c r="A1250" s="165">
        <v>1249</v>
      </c>
      <c r="C1250" s="168" t="s">
        <v>1848</v>
      </c>
      <c r="D1250" s="85" t="s">
        <v>5055</v>
      </c>
      <c r="E1250" s="168" t="s">
        <v>5123</v>
      </c>
      <c r="F1250" s="85" t="s">
        <v>5092</v>
      </c>
      <c r="G1250" s="165" t="s">
        <v>2</v>
      </c>
      <c r="H1250" s="168" t="s">
        <v>5394</v>
      </c>
      <c r="I1250" s="168">
        <v>2020</v>
      </c>
      <c r="L1250" s="168" t="s">
        <v>4992</v>
      </c>
      <c r="M1250" s="168" t="s">
        <v>4992</v>
      </c>
      <c r="N1250" s="168" t="s">
        <v>5130</v>
      </c>
      <c r="O1250" s="168" t="s">
        <v>1741</v>
      </c>
      <c r="P1250" s="168" t="s">
        <v>4198</v>
      </c>
      <c r="R1250" s="169" t="s">
        <v>5131</v>
      </c>
      <c r="S1250" s="168" t="s">
        <v>5132</v>
      </c>
      <c r="U1250" s="168" t="s">
        <v>1685</v>
      </c>
      <c r="Y1250" s="85" t="s">
        <v>5032</v>
      </c>
      <c r="Z1250" s="85" t="s">
        <v>5023</v>
      </c>
      <c r="AA1250" s="168" t="s">
        <v>19</v>
      </c>
      <c r="AB1250" s="168" t="s">
        <v>180</v>
      </c>
      <c r="AC1250" s="90">
        <v>200</v>
      </c>
    </row>
    <row r="1251" spans="1:29">
      <c r="A1251" s="165">
        <v>1250</v>
      </c>
      <c r="C1251" s="168" t="s">
        <v>1848</v>
      </c>
      <c r="D1251" s="85" t="s">
        <v>5056</v>
      </c>
      <c r="E1251" s="168" t="s">
        <v>5119</v>
      </c>
      <c r="F1251" s="85" t="s">
        <v>5093</v>
      </c>
      <c r="G1251" s="165" t="s">
        <v>2</v>
      </c>
      <c r="H1251" s="168" t="s">
        <v>5394</v>
      </c>
      <c r="I1251" s="168">
        <v>2020</v>
      </c>
      <c r="L1251" s="168" t="s">
        <v>4992</v>
      </c>
      <c r="M1251" s="168" t="s">
        <v>4992</v>
      </c>
      <c r="N1251" s="85" t="s">
        <v>5133</v>
      </c>
      <c r="O1251" s="168" t="s">
        <v>1741</v>
      </c>
      <c r="P1251" s="85" t="s">
        <v>4272</v>
      </c>
      <c r="R1251" s="97" t="s">
        <v>5134</v>
      </c>
      <c r="S1251" s="85" t="s">
        <v>5135</v>
      </c>
      <c r="U1251" s="168" t="s">
        <v>1685</v>
      </c>
      <c r="Y1251" s="85" t="s">
        <v>4605</v>
      </c>
      <c r="Z1251" s="85" t="s">
        <v>219</v>
      </c>
      <c r="AA1251" s="168" t="s">
        <v>19</v>
      </c>
      <c r="AB1251" s="168" t="s">
        <v>17</v>
      </c>
      <c r="AC1251" s="90">
        <v>200</v>
      </c>
    </row>
    <row r="1252" spans="1:29">
      <c r="A1252" s="165">
        <v>1251</v>
      </c>
      <c r="C1252" s="168" t="s">
        <v>1848</v>
      </c>
      <c r="D1252" s="85" t="s">
        <v>5057</v>
      </c>
      <c r="E1252" s="168" t="s">
        <v>5119</v>
      </c>
      <c r="F1252" s="85" t="s">
        <v>5094</v>
      </c>
      <c r="G1252" s="165" t="s">
        <v>2</v>
      </c>
      <c r="H1252" s="168" t="s">
        <v>5394</v>
      </c>
      <c r="I1252" s="168">
        <v>2020</v>
      </c>
      <c r="L1252" s="168" t="s">
        <v>4992</v>
      </c>
      <c r="M1252" s="168" t="s">
        <v>4992</v>
      </c>
      <c r="N1252" s="168" t="s">
        <v>5133</v>
      </c>
      <c r="O1252" s="168" t="s">
        <v>1741</v>
      </c>
      <c r="P1252" s="168" t="s">
        <v>4272</v>
      </c>
      <c r="R1252" s="169" t="s">
        <v>5134</v>
      </c>
      <c r="S1252" s="168" t="s">
        <v>5135</v>
      </c>
      <c r="U1252" s="168" t="s">
        <v>1685</v>
      </c>
      <c r="Y1252" s="85" t="s">
        <v>5032</v>
      </c>
      <c r="Z1252" s="85" t="s">
        <v>5023</v>
      </c>
      <c r="AA1252" s="168" t="s">
        <v>19</v>
      </c>
      <c r="AB1252" s="168" t="s">
        <v>180</v>
      </c>
      <c r="AC1252" s="90">
        <v>200</v>
      </c>
    </row>
    <row r="1253" spans="1:29">
      <c r="A1253" s="165">
        <v>1252</v>
      </c>
      <c r="C1253" s="168" t="s">
        <v>1848</v>
      </c>
      <c r="D1253" s="85" t="s">
        <v>5058</v>
      </c>
      <c r="E1253" s="168" t="s">
        <v>5119</v>
      </c>
      <c r="F1253" s="85" t="s">
        <v>5095</v>
      </c>
      <c r="G1253" s="165" t="s">
        <v>2</v>
      </c>
      <c r="H1253" s="168" t="s">
        <v>5394</v>
      </c>
      <c r="I1253" s="168">
        <v>2020</v>
      </c>
      <c r="L1253" s="168" t="s">
        <v>4992</v>
      </c>
      <c r="M1253" s="168" t="s">
        <v>4992</v>
      </c>
      <c r="N1253" s="168" t="s">
        <v>5133</v>
      </c>
      <c r="O1253" s="168" t="s">
        <v>1741</v>
      </c>
      <c r="P1253" s="168" t="s">
        <v>4272</v>
      </c>
      <c r="R1253" s="169" t="s">
        <v>5134</v>
      </c>
      <c r="S1253" s="168" t="s">
        <v>5135</v>
      </c>
      <c r="U1253" s="168" t="s">
        <v>1685</v>
      </c>
      <c r="Y1253" s="85" t="s">
        <v>5032</v>
      </c>
      <c r="Z1253" s="85" t="s">
        <v>5023</v>
      </c>
      <c r="AA1253" s="168" t="s">
        <v>19</v>
      </c>
      <c r="AB1253" s="168" t="s">
        <v>180</v>
      </c>
      <c r="AC1253" s="90">
        <v>200</v>
      </c>
    </row>
    <row r="1254" spans="1:29">
      <c r="A1254" s="165">
        <v>1253</v>
      </c>
      <c r="C1254" s="168" t="s">
        <v>1848</v>
      </c>
      <c r="D1254" s="85" t="s">
        <v>5059</v>
      </c>
      <c r="E1254" s="168" t="s">
        <v>5119</v>
      </c>
      <c r="F1254" s="85" t="s">
        <v>5096</v>
      </c>
      <c r="G1254" s="165" t="s">
        <v>2</v>
      </c>
      <c r="H1254" s="168" t="s">
        <v>5394</v>
      </c>
      <c r="I1254" s="168">
        <v>2020</v>
      </c>
      <c r="L1254" s="168" t="s">
        <v>4992</v>
      </c>
      <c r="M1254" s="168" t="s">
        <v>4992</v>
      </c>
      <c r="N1254" s="168" t="s">
        <v>5133</v>
      </c>
      <c r="O1254" s="168" t="s">
        <v>1741</v>
      </c>
      <c r="P1254" s="168" t="s">
        <v>4272</v>
      </c>
      <c r="R1254" s="169" t="s">
        <v>5134</v>
      </c>
      <c r="S1254" s="168" t="s">
        <v>5135</v>
      </c>
      <c r="U1254" s="168" t="s">
        <v>1685</v>
      </c>
      <c r="Y1254" s="85" t="s">
        <v>5032</v>
      </c>
      <c r="Z1254" s="85" t="s">
        <v>5023</v>
      </c>
      <c r="AA1254" s="168" t="s">
        <v>19</v>
      </c>
      <c r="AB1254" s="168" t="s">
        <v>180</v>
      </c>
      <c r="AC1254" s="90">
        <v>200</v>
      </c>
    </row>
    <row r="1255" spans="1:29">
      <c r="A1255" s="165">
        <v>1254</v>
      </c>
      <c r="C1255" s="168" t="s">
        <v>1848</v>
      </c>
      <c r="D1255" s="85" t="s">
        <v>5060</v>
      </c>
      <c r="E1255" s="168" t="s">
        <v>5119</v>
      </c>
      <c r="F1255" s="85" t="s">
        <v>5097</v>
      </c>
      <c r="G1255" s="165" t="s">
        <v>2</v>
      </c>
      <c r="H1255" s="168" t="s">
        <v>5394</v>
      </c>
      <c r="I1255" s="168">
        <v>2020</v>
      </c>
      <c r="L1255" s="168" t="s">
        <v>4992</v>
      </c>
      <c r="M1255" s="168" t="s">
        <v>4992</v>
      </c>
      <c r="N1255" s="168" t="s">
        <v>5133</v>
      </c>
      <c r="O1255" s="168" t="s">
        <v>1741</v>
      </c>
      <c r="P1255" s="168" t="s">
        <v>4272</v>
      </c>
      <c r="R1255" s="169" t="s">
        <v>5134</v>
      </c>
      <c r="S1255" s="168" t="s">
        <v>5135</v>
      </c>
      <c r="U1255" s="168" t="s">
        <v>1685</v>
      </c>
      <c r="Y1255" s="85" t="s">
        <v>5032</v>
      </c>
      <c r="Z1255" s="85" t="s">
        <v>5023</v>
      </c>
      <c r="AA1255" s="168" t="s">
        <v>19</v>
      </c>
      <c r="AB1255" s="168" t="s">
        <v>180</v>
      </c>
      <c r="AC1255" s="90">
        <v>200</v>
      </c>
    </row>
    <row r="1256" spans="1:29">
      <c r="A1256" s="165">
        <v>1255</v>
      </c>
      <c r="C1256" s="168" t="s">
        <v>1848</v>
      </c>
      <c r="D1256" s="85" t="s">
        <v>5061</v>
      </c>
      <c r="E1256" s="168" t="s">
        <v>5120</v>
      </c>
      <c r="F1256" s="85" t="s">
        <v>5098</v>
      </c>
      <c r="G1256" s="165" t="s">
        <v>2</v>
      </c>
      <c r="H1256" s="168" t="s">
        <v>5394</v>
      </c>
      <c r="I1256" s="168">
        <v>2020</v>
      </c>
      <c r="L1256" s="168" t="s">
        <v>4992</v>
      </c>
      <c r="M1256" s="168" t="s">
        <v>4992</v>
      </c>
      <c r="N1256" s="85" t="s">
        <v>5136</v>
      </c>
      <c r="O1256" s="85" t="s">
        <v>1741</v>
      </c>
      <c r="P1256" s="168" t="s">
        <v>4272</v>
      </c>
      <c r="R1256" s="97" t="s">
        <v>5137</v>
      </c>
      <c r="S1256" s="85" t="s">
        <v>5138</v>
      </c>
      <c r="U1256" s="168" t="s">
        <v>1685</v>
      </c>
      <c r="Y1256" s="85" t="s">
        <v>4605</v>
      </c>
      <c r="Z1256" s="85" t="s">
        <v>219</v>
      </c>
      <c r="AA1256" s="168" t="s">
        <v>19</v>
      </c>
      <c r="AB1256" s="168" t="s">
        <v>17</v>
      </c>
      <c r="AC1256" s="90">
        <v>200</v>
      </c>
    </row>
    <row r="1257" spans="1:29">
      <c r="A1257" s="165">
        <v>1256</v>
      </c>
      <c r="C1257" s="168" t="s">
        <v>1848</v>
      </c>
      <c r="D1257" s="85" t="s">
        <v>5062</v>
      </c>
      <c r="E1257" s="168" t="s">
        <v>5120</v>
      </c>
      <c r="F1257" s="85" t="s">
        <v>5099</v>
      </c>
      <c r="G1257" s="165" t="s">
        <v>2</v>
      </c>
      <c r="H1257" s="168" t="s">
        <v>5394</v>
      </c>
      <c r="I1257" s="168">
        <v>2020</v>
      </c>
      <c r="L1257" s="168" t="s">
        <v>4992</v>
      </c>
      <c r="M1257" s="168" t="s">
        <v>4992</v>
      </c>
      <c r="N1257" s="168" t="s">
        <v>5136</v>
      </c>
      <c r="O1257" s="168" t="s">
        <v>1741</v>
      </c>
      <c r="P1257" s="168" t="s">
        <v>4272</v>
      </c>
      <c r="R1257" s="169" t="s">
        <v>5137</v>
      </c>
      <c r="S1257" s="168" t="s">
        <v>5138</v>
      </c>
      <c r="U1257" s="168" t="s">
        <v>1685</v>
      </c>
      <c r="Y1257" s="85" t="s">
        <v>5032</v>
      </c>
      <c r="Z1257" s="85" t="s">
        <v>5023</v>
      </c>
      <c r="AA1257" s="168" t="s">
        <v>19</v>
      </c>
      <c r="AB1257" s="168" t="s">
        <v>180</v>
      </c>
      <c r="AC1257" s="90">
        <v>200</v>
      </c>
    </row>
    <row r="1258" spans="1:29">
      <c r="A1258" s="165">
        <v>1257</v>
      </c>
      <c r="C1258" s="168" t="s">
        <v>1848</v>
      </c>
      <c r="D1258" s="85" t="s">
        <v>5063</v>
      </c>
      <c r="E1258" s="168" t="s">
        <v>5120</v>
      </c>
      <c r="F1258" s="85" t="s">
        <v>5100</v>
      </c>
      <c r="G1258" s="165" t="s">
        <v>2</v>
      </c>
      <c r="H1258" s="168" t="s">
        <v>5394</v>
      </c>
      <c r="I1258" s="168">
        <v>2020</v>
      </c>
      <c r="L1258" s="168" t="s">
        <v>4992</v>
      </c>
      <c r="M1258" s="168" t="s">
        <v>4992</v>
      </c>
      <c r="N1258" s="168" t="s">
        <v>5136</v>
      </c>
      <c r="O1258" s="168" t="s">
        <v>1741</v>
      </c>
      <c r="P1258" s="168" t="s">
        <v>4272</v>
      </c>
      <c r="R1258" s="169" t="s">
        <v>5137</v>
      </c>
      <c r="S1258" s="168" t="s">
        <v>5138</v>
      </c>
      <c r="U1258" s="168" t="s">
        <v>1685</v>
      </c>
      <c r="Y1258" s="85" t="s">
        <v>5032</v>
      </c>
      <c r="Z1258" s="85" t="s">
        <v>5023</v>
      </c>
      <c r="AA1258" s="168" t="s">
        <v>19</v>
      </c>
      <c r="AB1258" s="168" t="s">
        <v>180</v>
      </c>
      <c r="AC1258" s="90">
        <v>200</v>
      </c>
    </row>
    <row r="1259" spans="1:29">
      <c r="A1259" s="165">
        <v>1258</v>
      </c>
      <c r="C1259" s="168" t="s">
        <v>1848</v>
      </c>
      <c r="D1259" s="85" t="s">
        <v>5064</v>
      </c>
      <c r="E1259" s="168" t="s">
        <v>5120</v>
      </c>
      <c r="F1259" s="85" t="s">
        <v>5101</v>
      </c>
      <c r="G1259" s="165" t="s">
        <v>2</v>
      </c>
      <c r="H1259" s="168" t="s">
        <v>5394</v>
      </c>
      <c r="I1259" s="168">
        <v>2020</v>
      </c>
      <c r="L1259" s="168" t="s">
        <v>4992</v>
      </c>
      <c r="M1259" s="168" t="s">
        <v>4992</v>
      </c>
      <c r="N1259" s="168" t="s">
        <v>5136</v>
      </c>
      <c r="O1259" s="168" t="s">
        <v>1741</v>
      </c>
      <c r="P1259" s="168" t="s">
        <v>4272</v>
      </c>
      <c r="R1259" s="169" t="s">
        <v>5137</v>
      </c>
      <c r="S1259" s="168" t="s">
        <v>5138</v>
      </c>
      <c r="U1259" s="168" t="s">
        <v>1685</v>
      </c>
      <c r="Y1259" s="85" t="s">
        <v>5032</v>
      </c>
      <c r="Z1259" s="85" t="s">
        <v>5023</v>
      </c>
      <c r="AA1259" s="168" t="s">
        <v>19</v>
      </c>
      <c r="AB1259" s="168" t="s">
        <v>180</v>
      </c>
      <c r="AC1259" s="90">
        <v>200</v>
      </c>
    </row>
    <row r="1260" spans="1:29">
      <c r="A1260" s="165">
        <v>1259</v>
      </c>
      <c r="C1260" s="168" t="s">
        <v>1848</v>
      </c>
      <c r="D1260" s="85" t="s">
        <v>5065</v>
      </c>
      <c r="E1260" s="168" t="s">
        <v>5120</v>
      </c>
      <c r="F1260" s="85" t="s">
        <v>5102</v>
      </c>
      <c r="G1260" s="165" t="s">
        <v>2</v>
      </c>
      <c r="H1260" s="168" t="s">
        <v>5394</v>
      </c>
      <c r="I1260" s="168">
        <v>2020</v>
      </c>
      <c r="L1260" s="168" t="s">
        <v>4992</v>
      </c>
      <c r="M1260" s="168" t="s">
        <v>4992</v>
      </c>
      <c r="N1260" s="168" t="s">
        <v>5136</v>
      </c>
      <c r="O1260" s="168" t="s">
        <v>1741</v>
      </c>
      <c r="P1260" s="168" t="s">
        <v>4272</v>
      </c>
      <c r="R1260" s="169" t="s">
        <v>5137</v>
      </c>
      <c r="S1260" s="168" t="s">
        <v>5138</v>
      </c>
      <c r="U1260" s="168" t="s">
        <v>1685</v>
      </c>
      <c r="Y1260" s="85" t="s">
        <v>5032</v>
      </c>
      <c r="Z1260" s="85" t="s">
        <v>5023</v>
      </c>
      <c r="AA1260" s="168" t="s">
        <v>19</v>
      </c>
      <c r="AB1260" s="168" t="s">
        <v>180</v>
      </c>
      <c r="AC1260" s="90">
        <v>200</v>
      </c>
    </row>
    <row r="1261" spans="1:29">
      <c r="A1261" s="165">
        <v>1260</v>
      </c>
      <c r="C1261" s="168" t="s">
        <v>1848</v>
      </c>
      <c r="D1261" s="85" t="s">
        <v>5066</v>
      </c>
      <c r="E1261" s="168" t="s">
        <v>5121</v>
      </c>
      <c r="F1261" s="85" t="s">
        <v>5103</v>
      </c>
      <c r="G1261" s="165" t="s">
        <v>2</v>
      </c>
      <c r="H1261" s="168" t="s">
        <v>5394</v>
      </c>
      <c r="I1261" s="168">
        <v>2020</v>
      </c>
      <c r="L1261" s="168" t="s">
        <v>4992</v>
      </c>
      <c r="M1261" s="168" t="s">
        <v>4992</v>
      </c>
      <c r="N1261" s="85" t="s">
        <v>5139</v>
      </c>
      <c r="O1261" s="168" t="s">
        <v>1741</v>
      </c>
      <c r="P1261" s="168" t="s">
        <v>4272</v>
      </c>
      <c r="R1261" s="97" t="s">
        <v>5140</v>
      </c>
      <c r="S1261" s="85" t="s">
        <v>5141</v>
      </c>
      <c r="U1261" s="168" t="s">
        <v>1685</v>
      </c>
      <c r="Y1261" s="85" t="s">
        <v>5032</v>
      </c>
      <c r="Z1261" s="85" t="s">
        <v>5023</v>
      </c>
      <c r="AA1261" s="168" t="s">
        <v>19</v>
      </c>
      <c r="AB1261" s="168" t="s">
        <v>180</v>
      </c>
      <c r="AC1261" s="90">
        <v>200</v>
      </c>
    </row>
    <row r="1262" spans="1:29">
      <c r="A1262" s="165">
        <v>1261</v>
      </c>
      <c r="C1262" s="168" t="s">
        <v>1848</v>
      </c>
      <c r="D1262" s="85" t="s">
        <v>5067</v>
      </c>
      <c r="E1262" s="168" t="s">
        <v>5121</v>
      </c>
      <c r="F1262" s="85" t="s">
        <v>5104</v>
      </c>
      <c r="G1262" s="165" t="s">
        <v>2</v>
      </c>
      <c r="H1262" s="168" t="s">
        <v>5394</v>
      </c>
      <c r="I1262" s="168">
        <v>2020</v>
      </c>
      <c r="L1262" s="168" t="s">
        <v>4992</v>
      </c>
      <c r="M1262" s="168" t="s">
        <v>4992</v>
      </c>
      <c r="N1262" s="168" t="s">
        <v>5139</v>
      </c>
      <c r="O1262" s="168" t="s">
        <v>1741</v>
      </c>
      <c r="P1262" s="168" t="s">
        <v>4272</v>
      </c>
      <c r="R1262" s="169" t="s">
        <v>5140</v>
      </c>
      <c r="S1262" s="168" t="s">
        <v>5141</v>
      </c>
      <c r="U1262" s="168" t="s">
        <v>1685</v>
      </c>
      <c r="Y1262" s="85" t="s">
        <v>5032</v>
      </c>
      <c r="Z1262" s="85" t="s">
        <v>5023</v>
      </c>
      <c r="AA1262" s="168" t="s">
        <v>19</v>
      </c>
      <c r="AB1262" s="168" t="s">
        <v>180</v>
      </c>
      <c r="AC1262" s="90">
        <v>200</v>
      </c>
    </row>
    <row r="1263" spans="1:29">
      <c r="A1263" s="165">
        <v>1262</v>
      </c>
      <c r="C1263" s="168" t="s">
        <v>1848</v>
      </c>
      <c r="D1263" s="85" t="s">
        <v>5068</v>
      </c>
      <c r="E1263" s="168" t="s">
        <v>5121</v>
      </c>
      <c r="F1263" s="85" t="s">
        <v>5105</v>
      </c>
      <c r="G1263" s="165" t="s">
        <v>2</v>
      </c>
      <c r="H1263" s="168" t="s">
        <v>5394</v>
      </c>
      <c r="I1263" s="168">
        <v>2020</v>
      </c>
      <c r="L1263" s="168" t="s">
        <v>4992</v>
      </c>
      <c r="M1263" s="168" t="s">
        <v>4992</v>
      </c>
      <c r="N1263" s="168" t="s">
        <v>5139</v>
      </c>
      <c r="O1263" s="168" t="s">
        <v>1741</v>
      </c>
      <c r="P1263" s="168" t="s">
        <v>4272</v>
      </c>
      <c r="R1263" s="169" t="s">
        <v>5140</v>
      </c>
      <c r="S1263" s="168" t="s">
        <v>5141</v>
      </c>
      <c r="U1263" s="168" t="s">
        <v>1685</v>
      </c>
      <c r="Y1263" s="85" t="s">
        <v>5032</v>
      </c>
      <c r="Z1263" s="85" t="s">
        <v>5023</v>
      </c>
      <c r="AA1263" s="168" t="s">
        <v>19</v>
      </c>
      <c r="AB1263" s="168" t="s">
        <v>180</v>
      </c>
      <c r="AC1263" s="90">
        <v>200</v>
      </c>
    </row>
    <row r="1264" spans="1:29">
      <c r="A1264" s="165">
        <v>1263</v>
      </c>
      <c r="C1264" s="168" t="s">
        <v>1848</v>
      </c>
      <c r="D1264" s="85" t="s">
        <v>5069</v>
      </c>
      <c r="E1264" s="85" t="s">
        <v>5126</v>
      </c>
      <c r="F1264" s="85" t="s">
        <v>5125</v>
      </c>
      <c r="G1264" s="165" t="s">
        <v>2</v>
      </c>
      <c r="H1264" s="168" t="s">
        <v>5394</v>
      </c>
      <c r="I1264" s="168">
        <v>2020</v>
      </c>
      <c r="L1264" s="168" t="s">
        <v>4992</v>
      </c>
      <c r="M1264" s="168" t="s">
        <v>4992</v>
      </c>
      <c r="N1264" s="85" t="s">
        <v>5142</v>
      </c>
      <c r="O1264" s="85" t="s">
        <v>173</v>
      </c>
      <c r="P1264" s="85" t="s">
        <v>4100</v>
      </c>
      <c r="Q1264" s="85" t="s">
        <v>3827</v>
      </c>
      <c r="R1264" s="97" t="s">
        <v>5143</v>
      </c>
      <c r="S1264" s="85" t="s">
        <v>5144</v>
      </c>
      <c r="U1264" s="85" t="s">
        <v>1691</v>
      </c>
      <c r="Y1264" s="85" t="s">
        <v>5032</v>
      </c>
      <c r="Z1264" s="85" t="s">
        <v>5023</v>
      </c>
      <c r="AA1264" s="168" t="s">
        <v>19</v>
      </c>
      <c r="AB1264" s="168" t="s">
        <v>180</v>
      </c>
      <c r="AC1264" s="90">
        <v>200</v>
      </c>
    </row>
    <row r="1265" spans="1:29">
      <c r="A1265" s="165">
        <v>1264</v>
      </c>
      <c r="C1265" s="168" t="s">
        <v>1848</v>
      </c>
      <c r="D1265" s="85" t="s">
        <v>5070</v>
      </c>
      <c r="E1265" s="168" t="s">
        <v>5126</v>
      </c>
      <c r="F1265" s="85" t="s">
        <v>5106</v>
      </c>
      <c r="G1265" s="165" t="s">
        <v>2</v>
      </c>
      <c r="H1265" s="168" t="s">
        <v>5394</v>
      </c>
      <c r="I1265" s="168">
        <v>2020</v>
      </c>
      <c r="L1265" s="168" t="s">
        <v>4992</v>
      </c>
      <c r="M1265" s="168" t="s">
        <v>4992</v>
      </c>
      <c r="N1265" s="168" t="s">
        <v>5142</v>
      </c>
      <c r="O1265" s="168" t="s">
        <v>173</v>
      </c>
      <c r="P1265" s="168" t="s">
        <v>4100</v>
      </c>
      <c r="Q1265" s="85" t="s">
        <v>3827</v>
      </c>
      <c r="R1265" s="97" t="s">
        <v>5143</v>
      </c>
      <c r="S1265" s="168" t="s">
        <v>5144</v>
      </c>
      <c r="U1265" s="168" t="s">
        <v>1691</v>
      </c>
      <c r="Y1265" s="85" t="s">
        <v>5032</v>
      </c>
      <c r="Z1265" s="85" t="s">
        <v>5023</v>
      </c>
      <c r="AA1265" s="168" t="s">
        <v>19</v>
      </c>
      <c r="AB1265" s="168" t="s">
        <v>180</v>
      </c>
      <c r="AC1265" s="90">
        <v>200</v>
      </c>
    </row>
    <row r="1266" spans="1:29">
      <c r="A1266" s="165">
        <v>1265</v>
      </c>
      <c r="C1266" s="168" t="s">
        <v>1848</v>
      </c>
      <c r="D1266" s="85" t="s">
        <v>5071</v>
      </c>
      <c r="E1266" s="168" t="s">
        <v>5124</v>
      </c>
      <c r="F1266" s="85" t="s">
        <v>5107</v>
      </c>
      <c r="G1266" s="165" t="s">
        <v>2</v>
      </c>
      <c r="H1266" s="168" t="s">
        <v>5394</v>
      </c>
      <c r="I1266" s="168">
        <v>2020</v>
      </c>
      <c r="L1266" s="168" t="s">
        <v>4992</v>
      </c>
      <c r="M1266" s="168" t="s">
        <v>4992</v>
      </c>
      <c r="N1266" s="168" t="s">
        <v>5142</v>
      </c>
      <c r="O1266" s="168" t="s">
        <v>173</v>
      </c>
      <c r="P1266" s="168" t="s">
        <v>4100</v>
      </c>
      <c r="Q1266" s="85" t="s">
        <v>3827</v>
      </c>
      <c r="R1266" s="169" t="s">
        <v>5143</v>
      </c>
      <c r="S1266" s="168" t="s">
        <v>5144</v>
      </c>
      <c r="U1266" s="168" t="s">
        <v>1691</v>
      </c>
      <c r="Y1266" s="85" t="s">
        <v>5032</v>
      </c>
      <c r="Z1266" s="85" t="s">
        <v>5023</v>
      </c>
      <c r="AA1266" s="168" t="s">
        <v>19</v>
      </c>
      <c r="AB1266" s="168" t="s">
        <v>180</v>
      </c>
      <c r="AC1266" s="90">
        <v>200</v>
      </c>
    </row>
    <row r="1267" spans="1:29">
      <c r="A1267" s="165">
        <v>1266</v>
      </c>
      <c r="C1267" s="168" t="s">
        <v>1848</v>
      </c>
      <c r="D1267" s="85" t="s">
        <v>5072</v>
      </c>
      <c r="E1267" s="168" t="s">
        <v>5124</v>
      </c>
      <c r="F1267" s="85" t="s">
        <v>5108</v>
      </c>
      <c r="G1267" s="165" t="s">
        <v>2</v>
      </c>
      <c r="H1267" s="168" t="s">
        <v>5394</v>
      </c>
      <c r="I1267" s="168">
        <v>2020</v>
      </c>
      <c r="L1267" s="168" t="s">
        <v>4992</v>
      </c>
      <c r="M1267" s="168" t="s">
        <v>4992</v>
      </c>
      <c r="N1267" s="168" t="s">
        <v>5142</v>
      </c>
      <c r="O1267" s="168" t="s">
        <v>173</v>
      </c>
      <c r="P1267" s="168" t="s">
        <v>4100</v>
      </c>
      <c r="Q1267" s="85" t="s">
        <v>3827</v>
      </c>
      <c r="R1267" s="169" t="s">
        <v>5143</v>
      </c>
      <c r="S1267" s="168" t="s">
        <v>5144</v>
      </c>
      <c r="U1267" s="168" t="s">
        <v>1691</v>
      </c>
      <c r="Y1267" s="85" t="s">
        <v>5032</v>
      </c>
      <c r="Z1267" s="85" t="s">
        <v>5023</v>
      </c>
      <c r="AA1267" s="168" t="s">
        <v>19</v>
      </c>
      <c r="AB1267" s="168" t="s">
        <v>180</v>
      </c>
      <c r="AC1267" s="90">
        <v>200</v>
      </c>
    </row>
    <row r="1268" spans="1:29">
      <c r="A1268" s="165">
        <v>1267</v>
      </c>
      <c r="C1268" s="168" t="s">
        <v>1848</v>
      </c>
      <c r="D1268" s="85" t="s">
        <v>5073</v>
      </c>
      <c r="E1268" s="85" t="s">
        <v>5129</v>
      </c>
      <c r="F1268" s="85" t="s">
        <v>5128</v>
      </c>
      <c r="G1268" s="165" t="s">
        <v>2</v>
      </c>
      <c r="H1268" s="168" t="s">
        <v>5394</v>
      </c>
      <c r="I1268" s="168">
        <v>2020</v>
      </c>
      <c r="L1268" s="168" t="s">
        <v>4992</v>
      </c>
      <c r="M1268" s="168" t="s">
        <v>4992</v>
      </c>
      <c r="N1268" s="85" t="s">
        <v>5145</v>
      </c>
      <c r="O1268" s="85" t="s">
        <v>1742</v>
      </c>
      <c r="P1268" s="85" t="s">
        <v>4197</v>
      </c>
      <c r="R1268" s="97" t="s">
        <v>5146</v>
      </c>
      <c r="S1268" s="85" t="s">
        <v>5147</v>
      </c>
      <c r="U1268" s="85" t="s">
        <v>1686</v>
      </c>
      <c r="Y1268" s="85" t="s">
        <v>4605</v>
      </c>
      <c r="Z1268" s="85" t="s">
        <v>219</v>
      </c>
      <c r="AA1268" s="168" t="s">
        <v>19</v>
      </c>
      <c r="AB1268" s="168" t="s">
        <v>17</v>
      </c>
      <c r="AC1268" s="90">
        <v>200</v>
      </c>
    </row>
    <row r="1269" spans="1:29">
      <c r="A1269" s="165">
        <v>1268</v>
      </c>
      <c r="C1269" s="168" t="s">
        <v>1848</v>
      </c>
      <c r="D1269" s="85" t="s">
        <v>5074</v>
      </c>
      <c r="E1269" s="168" t="s">
        <v>5129</v>
      </c>
      <c r="F1269" s="85" t="s">
        <v>5109</v>
      </c>
      <c r="G1269" s="165" t="s">
        <v>2</v>
      </c>
      <c r="H1269" s="168" t="s">
        <v>5394</v>
      </c>
      <c r="I1269" s="168">
        <v>2020</v>
      </c>
      <c r="L1269" s="168" t="s">
        <v>4992</v>
      </c>
      <c r="M1269" s="168" t="s">
        <v>4992</v>
      </c>
      <c r="N1269" s="168" t="s">
        <v>5145</v>
      </c>
      <c r="O1269" s="168" t="s">
        <v>1742</v>
      </c>
      <c r="P1269" s="168" t="s">
        <v>4197</v>
      </c>
      <c r="R1269" s="169" t="s">
        <v>5146</v>
      </c>
      <c r="S1269" s="168" t="s">
        <v>5147</v>
      </c>
      <c r="U1269" s="168" t="s">
        <v>1686</v>
      </c>
      <c r="Y1269" s="85" t="s">
        <v>5032</v>
      </c>
      <c r="Z1269" s="85" t="s">
        <v>5023</v>
      </c>
      <c r="AA1269" s="168" t="s">
        <v>19</v>
      </c>
      <c r="AB1269" s="168" t="s">
        <v>180</v>
      </c>
      <c r="AC1269" s="90">
        <v>200</v>
      </c>
    </row>
    <row r="1270" spans="1:29">
      <c r="A1270" s="165">
        <v>1269</v>
      </c>
      <c r="C1270" s="168" t="s">
        <v>1848</v>
      </c>
      <c r="D1270" s="85" t="s">
        <v>5075</v>
      </c>
      <c r="E1270" s="168" t="s">
        <v>5129</v>
      </c>
      <c r="F1270" s="85" t="s">
        <v>5110</v>
      </c>
      <c r="G1270" s="165" t="s">
        <v>2</v>
      </c>
      <c r="H1270" s="168" t="s">
        <v>5394</v>
      </c>
      <c r="I1270" s="168">
        <v>2020</v>
      </c>
      <c r="L1270" s="168" t="s">
        <v>4992</v>
      </c>
      <c r="M1270" s="168" t="s">
        <v>4992</v>
      </c>
      <c r="N1270" s="168" t="s">
        <v>5145</v>
      </c>
      <c r="O1270" s="168" t="s">
        <v>1742</v>
      </c>
      <c r="P1270" s="168" t="s">
        <v>4197</v>
      </c>
      <c r="R1270" s="169" t="s">
        <v>5146</v>
      </c>
      <c r="S1270" s="168" t="s">
        <v>5147</v>
      </c>
      <c r="U1270" s="168" t="s">
        <v>1686</v>
      </c>
      <c r="Y1270" s="85" t="s">
        <v>5032</v>
      </c>
      <c r="Z1270" s="85" t="s">
        <v>5023</v>
      </c>
      <c r="AA1270" s="168" t="s">
        <v>19</v>
      </c>
      <c r="AB1270" s="168" t="s">
        <v>180</v>
      </c>
      <c r="AC1270" s="90">
        <v>200</v>
      </c>
    </row>
    <row r="1271" spans="1:29">
      <c r="A1271" s="165">
        <v>1270</v>
      </c>
      <c r="C1271" s="168" t="s">
        <v>1848</v>
      </c>
      <c r="D1271" s="85" t="s">
        <v>5076</v>
      </c>
      <c r="E1271" s="168" t="s">
        <v>5127</v>
      </c>
      <c r="F1271" s="85" t="s">
        <v>5111</v>
      </c>
      <c r="G1271" s="165" t="s">
        <v>2</v>
      </c>
      <c r="H1271" s="168" t="s">
        <v>5394</v>
      </c>
      <c r="I1271" s="168">
        <v>2020</v>
      </c>
      <c r="L1271" s="168" t="s">
        <v>4992</v>
      </c>
      <c r="M1271" s="168" t="s">
        <v>4992</v>
      </c>
      <c r="N1271" s="85" t="s">
        <v>5148</v>
      </c>
      <c r="O1271" s="168" t="s">
        <v>1742</v>
      </c>
      <c r="P1271" s="168" t="s">
        <v>4197</v>
      </c>
      <c r="R1271" s="97" t="s">
        <v>5149</v>
      </c>
      <c r="S1271" s="85" t="s">
        <v>5150</v>
      </c>
      <c r="U1271" s="168" t="s">
        <v>1686</v>
      </c>
      <c r="Y1271" s="85" t="s">
        <v>4605</v>
      </c>
      <c r="Z1271" s="85" t="s">
        <v>219</v>
      </c>
      <c r="AA1271" s="168" t="s">
        <v>19</v>
      </c>
      <c r="AB1271" s="168" t="s">
        <v>17</v>
      </c>
      <c r="AC1271" s="90">
        <v>200</v>
      </c>
    </row>
    <row r="1272" spans="1:29">
      <c r="A1272" s="165">
        <v>1271</v>
      </c>
      <c r="C1272" s="168" t="s">
        <v>1848</v>
      </c>
      <c r="D1272" s="85" t="s">
        <v>5077</v>
      </c>
      <c r="E1272" s="168" t="s">
        <v>5127</v>
      </c>
      <c r="F1272" s="85" t="s">
        <v>5112</v>
      </c>
      <c r="G1272" s="165" t="s">
        <v>2</v>
      </c>
      <c r="H1272" s="168" t="s">
        <v>5394</v>
      </c>
      <c r="I1272" s="168">
        <v>2020</v>
      </c>
      <c r="L1272" s="168" t="s">
        <v>4992</v>
      </c>
      <c r="M1272" s="168" t="s">
        <v>4992</v>
      </c>
      <c r="N1272" s="85" t="s">
        <v>5148</v>
      </c>
      <c r="O1272" s="168" t="s">
        <v>1742</v>
      </c>
      <c r="P1272" s="168" t="s">
        <v>4197</v>
      </c>
      <c r="R1272" s="169" t="s">
        <v>5149</v>
      </c>
      <c r="S1272" s="168" t="s">
        <v>5150</v>
      </c>
      <c r="U1272" s="168" t="s">
        <v>1686</v>
      </c>
      <c r="Y1272" s="85" t="s">
        <v>5032</v>
      </c>
      <c r="Z1272" s="85" t="s">
        <v>5023</v>
      </c>
      <c r="AA1272" s="168" t="s">
        <v>19</v>
      </c>
      <c r="AB1272" s="168" t="s">
        <v>180</v>
      </c>
      <c r="AC1272" s="90">
        <v>200</v>
      </c>
    </row>
    <row r="1273" spans="1:29">
      <c r="A1273" s="165">
        <v>1272</v>
      </c>
      <c r="C1273" s="168" t="s">
        <v>1848</v>
      </c>
      <c r="D1273" s="85" t="s">
        <v>5078</v>
      </c>
      <c r="E1273" s="168" t="s">
        <v>5127</v>
      </c>
      <c r="F1273" s="85" t="s">
        <v>5113</v>
      </c>
      <c r="G1273" s="165" t="s">
        <v>2</v>
      </c>
      <c r="H1273" s="168" t="s">
        <v>5394</v>
      </c>
      <c r="I1273" s="168">
        <v>2020</v>
      </c>
      <c r="L1273" s="168" t="s">
        <v>4992</v>
      </c>
      <c r="M1273" s="168" t="s">
        <v>4992</v>
      </c>
      <c r="N1273" s="85" t="s">
        <v>5148</v>
      </c>
      <c r="O1273" s="168" t="s">
        <v>1742</v>
      </c>
      <c r="P1273" s="168" t="s">
        <v>4197</v>
      </c>
      <c r="R1273" s="169" t="s">
        <v>5149</v>
      </c>
      <c r="S1273" s="168" t="s">
        <v>5150</v>
      </c>
      <c r="U1273" s="168" t="s">
        <v>1686</v>
      </c>
      <c r="Y1273" s="85" t="s">
        <v>5032</v>
      </c>
      <c r="Z1273" s="85" t="s">
        <v>5023</v>
      </c>
      <c r="AA1273" s="168" t="s">
        <v>19</v>
      </c>
      <c r="AB1273" s="168" t="s">
        <v>180</v>
      </c>
      <c r="AC1273" s="90">
        <v>200</v>
      </c>
    </row>
    <row r="1274" spans="1:29">
      <c r="A1274" s="165">
        <v>1273</v>
      </c>
      <c r="C1274" s="168" t="s">
        <v>1848</v>
      </c>
      <c r="D1274" s="85" t="s">
        <v>5151</v>
      </c>
      <c r="E1274" s="85" t="s">
        <v>5170</v>
      </c>
      <c r="F1274" s="85" t="s">
        <v>5169</v>
      </c>
      <c r="G1274" s="165" t="s">
        <v>2</v>
      </c>
      <c r="H1274" s="168" t="s">
        <v>5394</v>
      </c>
      <c r="I1274" s="168">
        <v>2020</v>
      </c>
      <c r="J1274" s="85">
        <v>5</v>
      </c>
      <c r="L1274" s="85" t="s">
        <v>1909</v>
      </c>
      <c r="M1274" s="168" t="s">
        <v>1909</v>
      </c>
      <c r="N1274" s="85" t="s">
        <v>5186</v>
      </c>
      <c r="O1274" s="85" t="s">
        <v>175</v>
      </c>
      <c r="P1274" s="85" t="s">
        <v>5193</v>
      </c>
      <c r="R1274" s="97" t="s">
        <v>5197</v>
      </c>
      <c r="U1274" s="85" t="s">
        <v>1695</v>
      </c>
      <c r="Y1274" s="85" t="s">
        <v>5204</v>
      </c>
      <c r="Z1274" s="85" t="s">
        <v>3372</v>
      </c>
      <c r="AA1274" s="168" t="s">
        <v>19</v>
      </c>
      <c r="AB1274" s="168" t="s">
        <v>180</v>
      </c>
      <c r="AC1274" s="85">
        <v>300</v>
      </c>
    </row>
    <row r="1275" spans="1:29">
      <c r="A1275" s="165">
        <v>1274</v>
      </c>
      <c r="C1275" s="168" t="s">
        <v>1848</v>
      </c>
      <c r="D1275" s="85" t="s">
        <v>5152</v>
      </c>
      <c r="E1275" s="85" t="s">
        <v>5170</v>
      </c>
      <c r="F1275" s="85" t="s">
        <v>5164</v>
      </c>
      <c r="G1275" s="165" t="s">
        <v>2</v>
      </c>
      <c r="H1275" s="168" t="s">
        <v>5394</v>
      </c>
      <c r="I1275" s="168">
        <v>2020</v>
      </c>
      <c r="J1275" s="168">
        <v>5</v>
      </c>
      <c r="L1275" s="168" t="s">
        <v>1909</v>
      </c>
      <c r="M1275" s="168" t="s">
        <v>1909</v>
      </c>
      <c r="N1275" s="85" t="s">
        <v>5186</v>
      </c>
      <c r="O1275" s="168" t="s">
        <v>175</v>
      </c>
      <c r="P1275" s="85" t="s">
        <v>5193</v>
      </c>
      <c r="R1275" s="169" t="s">
        <v>5196</v>
      </c>
      <c r="U1275" s="85" t="s">
        <v>1695</v>
      </c>
      <c r="Y1275" s="85" t="s">
        <v>5204</v>
      </c>
      <c r="Z1275" s="85" t="s">
        <v>3372</v>
      </c>
      <c r="AA1275" s="168" t="s">
        <v>19</v>
      </c>
      <c r="AB1275" s="168" t="s">
        <v>180</v>
      </c>
      <c r="AC1275" s="168">
        <v>300</v>
      </c>
    </row>
    <row r="1276" spans="1:29">
      <c r="A1276" s="165">
        <v>1275</v>
      </c>
      <c r="C1276" s="168" t="s">
        <v>1848</v>
      </c>
      <c r="D1276" s="85" t="s">
        <v>5153</v>
      </c>
      <c r="E1276" s="85" t="s">
        <v>5174</v>
      </c>
      <c r="F1276" s="85" t="s">
        <v>5173</v>
      </c>
      <c r="G1276" s="165" t="s">
        <v>2</v>
      </c>
      <c r="H1276" s="168" t="s">
        <v>5394</v>
      </c>
      <c r="I1276" s="168">
        <v>2020</v>
      </c>
      <c r="J1276" s="168">
        <v>5</v>
      </c>
      <c r="L1276" s="168" t="s">
        <v>1909</v>
      </c>
      <c r="M1276" s="168" t="s">
        <v>1909</v>
      </c>
      <c r="N1276" s="85" t="s">
        <v>5187</v>
      </c>
      <c r="O1276" s="85" t="s">
        <v>176</v>
      </c>
      <c r="P1276" s="168" t="s">
        <v>5194</v>
      </c>
      <c r="R1276" s="169" t="s">
        <v>5198</v>
      </c>
      <c r="U1276" s="85" t="s">
        <v>1697</v>
      </c>
      <c r="Y1276" s="85" t="s">
        <v>5204</v>
      </c>
      <c r="Z1276" s="85" t="s">
        <v>3372</v>
      </c>
      <c r="AA1276" s="168" t="s">
        <v>19</v>
      </c>
      <c r="AB1276" s="168" t="s">
        <v>180</v>
      </c>
      <c r="AC1276" s="168">
        <v>300</v>
      </c>
    </row>
    <row r="1277" spans="1:29">
      <c r="A1277" s="165">
        <v>1276</v>
      </c>
      <c r="C1277" s="168" t="s">
        <v>1848</v>
      </c>
      <c r="D1277" s="85" t="s">
        <v>5154</v>
      </c>
      <c r="E1277" s="85" t="s">
        <v>5174</v>
      </c>
      <c r="F1277" s="85" t="s">
        <v>5165</v>
      </c>
      <c r="G1277" s="165" t="s">
        <v>2</v>
      </c>
      <c r="H1277" s="168" t="s">
        <v>5394</v>
      </c>
      <c r="I1277" s="168">
        <v>2020</v>
      </c>
      <c r="J1277" s="168">
        <v>5</v>
      </c>
      <c r="L1277" s="168" t="s">
        <v>1909</v>
      </c>
      <c r="M1277" s="168" t="s">
        <v>1909</v>
      </c>
      <c r="N1277" s="85" t="s">
        <v>5187</v>
      </c>
      <c r="O1277" s="168" t="s">
        <v>176</v>
      </c>
      <c r="P1277" s="168" t="s">
        <v>5194</v>
      </c>
      <c r="R1277" s="169" t="s">
        <v>5198</v>
      </c>
      <c r="U1277" s="85" t="s">
        <v>1697</v>
      </c>
      <c r="Y1277" s="85" t="s">
        <v>5204</v>
      </c>
      <c r="Z1277" s="85" t="s">
        <v>3372</v>
      </c>
      <c r="AA1277" s="168" t="s">
        <v>19</v>
      </c>
      <c r="AB1277" s="168" t="s">
        <v>180</v>
      </c>
      <c r="AC1277" s="168">
        <v>300</v>
      </c>
    </row>
    <row r="1278" spans="1:29">
      <c r="A1278" s="165">
        <v>1277</v>
      </c>
      <c r="C1278" s="168" t="s">
        <v>1848</v>
      </c>
      <c r="D1278" s="85" t="s">
        <v>5155</v>
      </c>
      <c r="E1278" s="85" t="s">
        <v>5176</v>
      </c>
      <c r="F1278" s="85" t="s">
        <v>5175</v>
      </c>
      <c r="G1278" s="165" t="s">
        <v>2</v>
      </c>
      <c r="H1278" s="168" t="s">
        <v>5394</v>
      </c>
      <c r="I1278" s="168">
        <v>2020</v>
      </c>
      <c r="J1278" s="168">
        <v>5</v>
      </c>
      <c r="L1278" s="168" t="s">
        <v>1909</v>
      </c>
      <c r="M1278" s="168" t="s">
        <v>1909</v>
      </c>
      <c r="N1278" s="85" t="s">
        <v>5188</v>
      </c>
      <c r="O1278" s="85" t="s">
        <v>174</v>
      </c>
      <c r="P1278" s="168" t="s">
        <v>4332</v>
      </c>
      <c r="R1278" s="169" t="s">
        <v>5199</v>
      </c>
      <c r="U1278" s="85" t="s">
        <v>1693</v>
      </c>
      <c r="Y1278" s="85" t="s">
        <v>5204</v>
      </c>
      <c r="Z1278" s="85" t="s">
        <v>3372</v>
      </c>
      <c r="AA1278" s="168" t="s">
        <v>19</v>
      </c>
      <c r="AB1278" s="168" t="s">
        <v>180</v>
      </c>
      <c r="AC1278" s="168">
        <v>300</v>
      </c>
    </row>
    <row r="1279" spans="1:29">
      <c r="A1279" s="165">
        <v>1278</v>
      </c>
      <c r="C1279" s="168" t="s">
        <v>1848</v>
      </c>
      <c r="D1279" s="85" t="s">
        <v>5156</v>
      </c>
      <c r="E1279" s="85" t="s">
        <v>5176</v>
      </c>
      <c r="F1279" s="85" t="s">
        <v>5166</v>
      </c>
      <c r="G1279" s="165" t="s">
        <v>2</v>
      </c>
      <c r="H1279" s="168" t="s">
        <v>5394</v>
      </c>
      <c r="I1279" s="168">
        <v>2020</v>
      </c>
      <c r="J1279" s="168">
        <v>5</v>
      </c>
      <c r="L1279" s="168" t="s">
        <v>1909</v>
      </c>
      <c r="M1279" s="168" t="s">
        <v>1909</v>
      </c>
      <c r="N1279" s="85" t="s">
        <v>5188</v>
      </c>
      <c r="O1279" s="85" t="s">
        <v>174</v>
      </c>
      <c r="P1279" s="168" t="s">
        <v>4332</v>
      </c>
      <c r="R1279" s="169" t="s">
        <v>5199</v>
      </c>
      <c r="U1279" s="85" t="s">
        <v>1693</v>
      </c>
      <c r="Y1279" s="85" t="s">
        <v>5204</v>
      </c>
      <c r="Z1279" s="85" t="s">
        <v>3372</v>
      </c>
      <c r="AA1279" s="168" t="s">
        <v>19</v>
      </c>
      <c r="AB1279" s="168" t="s">
        <v>180</v>
      </c>
      <c r="AC1279" s="168">
        <v>300</v>
      </c>
    </row>
    <row r="1280" spans="1:29">
      <c r="A1280" s="165">
        <v>1279</v>
      </c>
      <c r="C1280" s="168" t="s">
        <v>1848</v>
      </c>
      <c r="D1280" s="85" t="s">
        <v>5157</v>
      </c>
      <c r="E1280" s="85" t="s">
        <v>5178</v>
      </c>
      <c r="F1280" s="85" t="s">
        <v>5177</v>
      </c>
      <c r="G1280" s="165" t="s">
        <v>2</v>
      </c>
      <c r="H1280" s="168" t="s">
        <v>5394</v>
      </c>
      <c r="I1280" s="168">
        <v>2020</v>
      </c>
      <c r="J1280" s="168">
        <v>5</v>
      </c>
      <c r="L1280" s="168" t="s">
        <v>1909</v>
      </c>
      <c r="M1280" s="168" t="s">
        <v>1909</v>
      </c>
      <c r="N1280" s="85" t="s">
        <v>3724</v>
      </c>
      <c r="O1280" s="85" t="s">
        <v>1741</v>
      </c>
      <c r="P1280" s="168" t="s">
        <v>5195</v>
      </c>
      <c r="R1280" s="169" t="s">
        <v>4087</v>
      </c>
      <c r="U1280" s="85" t="s">
        <v>1685</v>
      </c>
      <c r="Y1280" s="85" t="s">
        <v>5204</v>
      </c>
      <c r="Z1280" s="85" t="s">
        <v>3372</v>
      </c>
      <c r="AA1280" s="168" t="s">
        <v>19</v>
      </c>
      <c r="AB1280" s="168" t="s">
        <v>180</v>
      </c>
      <c r="AC1280" s="168">
        <v>300</v>
      </c>
    </row>
    <row r="1281" spans="1:30">
      <c r="A1281" s="165">
        <v>1280</v>
      </c>
      <c r="C1281" s="168" t="s">
        <v>1848</v>
      </c>
      <c r="D1281" s="85" t="s">
        <v>5158</v>
      </c>
      <c r="E1281" s="85" t="s">
        <v>5180</v>
      </c>
      <c r="F1281" s="85" t="s">
        <v>5179</v>
      </c>
      <c r="G1281" s="165" t="s">
        <v>2</v>
      </c>
      <c r="H1281" s="168" t="s">
        <v>5394</v>
      </c>
      <c r="I1281" s="168">
        <v>2020</v>
      </c>
      <c r="J1281" s="168">
        <v>5</v>
      </c>
      <c r="L1281" s="168" t="s">
        <v>1909</v>
      </c>
      <c r="M1281" s="168" t="s">
        <v>1909</v>
      </c>
      <c r="N1281" s="85" t="s">
        <v>5189</v>
      </c>
      <c r="O1281" s="85" t="s">
        <v>172</v>
      </c>
      <c r="P1281" s="168" t="s">
        <v>3869</v>
      </c>
      <c r="R1281" s="169" t="s">
        <v>5200</v>
      </c>
      <c r="U1281" s="85" t="s">
        <v>172</v>
      </c>
      <c r="Y1281" s="85" t="s">
        <v>5204</v>
      </c>
      <c r="Z1281" s="85" t="s">
        <v>3372</v>
      </c>
      <c r="AA1281" s="168" t="s">
        <v>19</v>
      </c>
      <c r="AB1281" s="168" t="s">
        <v>180</v>
      </c>
      <c r="AC1281" s="168">
        <v>300</v>
      </c>
    </row>
    <row r="1282" spans="1:30">
      <c r="A1282" s="165">
        <v>1281</v>
      </c>
      <c r="C1282" s="168" t="s">
        <v>1848</v>
      </c>
      <c r="D1282" s="85" t="s">
        <v>5159</v>
      </c>
      <c r="E1282" s="85" t="s">
        <v>5182</v>
      </c>
      <c r="F1282" s="85" t="s">
        <v>5181</v>
      </c>
      <c r="G1282" s="165" t="s">
        <v>2</v>
      </c>
      <c r="H1282" s="168" t="s">
        <v>5394</v>
      </c>
      <c r="I1282" s="168">
        <v>2020</v>
      </c>
      <c r="J1282" s="168">
        <v>5</v>
      </c>
      <c r="L1282" s="168" t="s">
        <v>1909</v>
      </c>
      <c r="M1282" s="168" t="s">
        <v>1909</v>
      </c>
      <c r="N1282" s="85" t="s">
        <v>5190</v>
      </c>
      <c r="O1282" s="85" t="s">
        <v>175</v>
      </c>
      <c r="P1282" s="168" t="s">
        <v>3874</v>
      </c>
      <c r="R1282" s="169" t="s">
        <v>5201</v>
      </c>
      <c r="U1282" s="85" t="s">
        <v>1695</v>
      </c>
      <c r="Y1282" s="85" t="s">
        <v>5204</v>
      </c>
      <c r="Z1282" s="85" t="s">
        <v>3372</v>
      </c>
      <c r="AA1282" s="168" t="s">
        <v>19</v>
      </c>
      <c r="AB1282" s="168" t="s">
        <v>180</v>
      </c>
      <c r="AC1282" s="168">
        <v>300</v>
      </c>
    </row>
    <row r="1283" spans="1:30">
      <c r="A1283" s="165">
        <v>1282</v>
      </c>
      <c r="C1283" s="168" t="s">
        <v>1848</v>
      </c>
      <c r="D1283" s="85" t="s">
        <v>5160</v>
      </c>
      <c r="E1283" s="85" t="s">
        <v>5184</v>
      </c>
      <c r="F1283" s="85" t="s">
        <v>5183</v>
      </c>
      <c r="G1283" s="165" t="s">
        <v>2</v>
      </c>
      <c r="H1283" s="168" t="s">
        <v>5394</v>
      </c>
      <c r="I1283" s="168">
        <v>2020</v>
      </c>
      <c r="J1283" s="168">
        <v>5</v>
      </c>
      <c r="L1283" s="168" t="s">
        <v>1909</v>
      </c>
      <c r="M1283" s="168" t="s">
        <v>1909</v>
      </c>
      <c r="N1283" s="85" t="s">
        <v>5191</v>
      </c>
      <c r="O1283" s="85" t="s">
        <v>1741</v>
      </c>
      <c r="P1283" s="168" t="s">
        <v>3868</v>
      </c>
      <c r="R1283" s="169" t="s">
        <v>5202</v>
      </c>
      <c r="U1283" s="85" t="s">
        <v>1685</v>
      </c>
      <c r="Y1283" s="85" t="s">
        <v>5204</v>
      </c>
      <c r="Z1283" s="85" t="s">
        <v>3372</v>
      </c>
      <c r="AA1283" s="168" t="s">
        <v>19</v>
      </c>
      <c r="AB1283" s="168" t="s">
        <v>180</v>
      </c>
      <c r="AC1283" s="168">
        <v>300</v>
      </c>
    </row>
    <row r="1284" spans="1:30">
      <c r="A1284" s="165">
        <v>1283</v>
      </c>
      <c r="C1284" s="168" t="s">
        <v>1848</v>
      </c>
      <c r="D1284" s="85" t="s">
        <v>5161</v>
      </c>
      <c r="E1284" s="85" t="s">
        <v>5171</v>
      </c>
      <c r="F1284" s="85" t="s">
        <v>5167</v>
      </c>
      <c r="G1284" s="165" t="s">
        <v>2</v>
      </c>
      <c r="H1284" s="168" t="s">
        <v>5394</v>
      </c>
      <c r="I1284" s="168">
        <v>2020</v>
      </c>
      <c r="J1284" s="168">
        <v>5</v>
      </c>
      <c r="L1284" s="168" t="s">
        <v>1909</v>
      </c>
      <c r="M1284" s="168" t="s">
        <v>1909</v>
      </c>
      <c r="N1284" s="85" t="s">
        <v>5191</v>
      </c>
      <c r="O1284" s="85" t="s">
        <v>1741</v>
      </c>
      <c r="P1284" s="168" t="s">
        <v>3868</v>
      </c>
      <c r="R1284" s="169" t="s">
        <v>5202</v>
      </c>
      <c r="U1284" s="85" t="s">
        <v>1685</v>
      </c>
      <c r="Y1284" s="85" t="s">
        <v>5204</v>
      </c>
      <c r="Z1284" s="85" t="s">
        <v>3372</v>
      </c>
      <c r="AA1284" s="168" t="s">
        <v>19</v>
      </c>
      <c r="AB1284" s="168" t="s">
        <v>180</v>
      </c>
      <c r="AC1284" s="168">
        <v>300</v>
      </c>
    </row>
    <row r="1285" spans="1:30">
      <c r="A1285" s="165">
        <v>1284</v>
      </c>
      <c r="C1285" s="168" t="s">
        <v>1848</v>
      </c>
      <c r="D1285" s="85" t="s">
        <v>5162</v>
      </c>
      <c r="E1285" s="85" t="s">
        <v>5172</v>
      </c>
      <c r="F1285" s="85" t="s">
        <v>5185</v>
      </c>
      <c r="G1285" s="165" t="s">
        <v>2</v>
      </c>
      <c r="H1285" s="168" t="s">
        <v>5394</v>
      </c>
      <c r="I1285" s="168">
        <v>2020</v>
      </c>
      <c r="J1285" s="168">
        <v>5</v>
      </c>
      <c r="L1285" s="168" t="s">
        <v>1909</v>
      </c>
      <c r="M1285" s="168" t="s">
        <v>1909</v>
      </c>
      <c r="N1285" s="85" t="s">
        <v>5192</v>
      </c>
      <c r="O1285" s="85" t="s">
        <v>1741</v>
      </c>
      <c r="P1285" s="168" t="s">
        <v>3865</v>
      </c>
      <c r="R1285" s="169" t="s">
        <v>5203</v>
      </c>
      <c r="U1285" s="85" t="s">
        <v>1685</v>
      </c>
      <c r="Y1285" s="85" t="s">
        <v>5204</v>
      </c>
      <c r="Z1285" s="85" t="s">
        <v>3372</v>
      </c>
      <c r="AA1285" s="168" t="s">
        <v>19</v>
      </c>
      <c r="AB1285" s="168" t="s">
        <v>180</v>
      </c>
      <c r="AC1285" s="168">
        <v>300</v>
      </c>
    </row>
    <row r="1286" spans="1:30">
      <c r="A1286" s="165">
        <v>1285</v>
      </c>
      <c r="C1286" s="168" t="s">
        <v>1848</v>
      </c>
      <c r="D1286" s="85" t="s">
        <v>5163</v>
      </c>
      <c r="E1286" s="85" t="s">
        <v>5172</v>
      </c>
      <c r="F1286" s="85" t="s">
        <v>5168</v>
      </c>
      <c r="G1286" s="165" t="s">
        <v>2</v>
      </c>
      <c r="H1286" s="168" t="s">
        <v>5394</v>
      </c>
      <c r="I1286" s="168">
        <v>2020</v>
      </c>
      <c r="J1286" s="168">
        <v>5</v>
      </c>
      <c r="L1286" s="168" t="s">
        <v>1909</v>
      </c>
      <c r="M1286" s="168" t="s">
        <v>1909</v>
      </c>
      <c r="N1286" s="85" t="s">
        <v>5192</v>
      </c>
      <c r="O1286" s="85" t="s">
        <v>1741</v>
      </c>
      <c r="P1286" s="168" t="s">
        <v>3865</v>
      </c>
      <c r="R1286" s="169" t="s">
        <v>5203</v>
      </c>
      <c r="U1286" s="85" t="s">
        <v>1685</v>
      </c>
      <c r="Y1286" s="85" t="s">
        <v>5204</v>
      </c>
      <c r="Z1286" s="85" t="s">
        <v>3372</v>
      </c>
      <c r="AA1286" s="168" t="s">
        <v>19</v>
      </c>
      <c r="AB1286" s="168" t="s">
        <v>180</v>
      </c>
      <c r="AC1286" s="168">
        <v>300</v>
      </c>
    </row>
    <row r="1287" spans="1:30">
      <c r="A1287" s="165">
        <v>1286</v>
      </c>
      <c r="C1287" s="168" t="s">
        <v>1848</v>
      </c>
      <c r="D1287" s="85" t="s">
        <v>5205</v>
      </c>
      <c r="E1287" s="85" t="s">
        <v>5244</v>
      </c>
      <c r="F1287" s="85" t="s">
        <v>5243</v>
      </c>
      <c r="G1287" s="165" t="s">
        <v>2</v>
      </c>
      <c r="H1287" s="85" t="s">
        <v>5425</v>
      </c>
      <c r="I1287" s="168">
        <v>2020</v>
      </c>
      <c r="J1287" s="85">
        <v>7</v>
      </c>
      <c r="L1287" s="85" t="s">
        <v>0</v>
      </c>
      <c r="M1287" s="168" t="s">
        <v>0</v>
      </c>
      <c r="N1287" s="85" t="s">
        <v>5249</v>
      </c>
      <c r="O1287" s="168" t="s">
        <v>1741</v>
      </c>
      <c r="P1287" s="85" t="s">
        <v>4198</v>
      </c>
      <c r="R1287" s="97" t="s">
        <v>5250</v>
      </c>
      <c r="S1287" s="85" t="s">
        <v>5251</v>
      </c>
      <c r="T1287" s="85" t="s">
        <v>5252</v>
      </c>
      <c r="U1287" s="168" t="s">
        <v>1685</v>
      </c>
      <c r="Y1287" s="85" t="s">
        <v>5253</v>
      </c>
      <c r="Z1287" s="85" t="s">
        <v>219</v>
      </c>
      <c r="AA1287" s="168" t="s">
        <v>19</v>
      </c>
      <c r="AB1287" s="85" t="s">
        <v>793</v>
      </c>
      <c r="AC1287" s="85">
        <v>200</v>
      </c>
    </row>
    <row r="1288" spans="1:30">
      <c r="A1288" s="165">
        <v>1287</v>
      </c>
      <c r="C1288" s="168" t="s">
        <v>1848</v>
      </c>
      <c r="D1288" s="85" t="s">
        <v>5206</v>
      </c>
      <c r="E1288" s="168" t="s">
        <v>5244</v>
      </c>
      <c r="F1288" s="85" t="s">
        <v>5225</v>
      </c>
      <c r="G1288" s="165" t="s">
        <v>2</v>
      </c>
      <c r="H1288" s="168" t="s">
        <v>5425</v>
      </c>
      <c r="I1288" s="168">
        <v>2020</v>
      </c>
      <c r="J1288" s="168">
        <v>7</v>
      </c>
      <c r="L1288" s="168" t="s">
        <v>0</v>
      </c>
      <c r="M1288" s="168" t="s">
        <v>0</v>
      </c>
      <c r="N1288" s="85" t="s">
        <v>5249</v>
      </c>
      <c r="O1288" s="168" t="s">
        <v>1741</v>
      </c>
      <c r="P1288" s="168" t="s">
        <v>4198</v>
      </c>
      <c r="R1288" s="169" t="s">
        <v>5250</v>
      </c>
      <c r="S1288" s="168" t="s">
        <v>5251</v>
      </c>
      <c r="T1288" s="85" t="s">
        <v>5252</v>
      </c>
      <c r="U1288" s="168" t="s">
        <v>1685</v>
      </c>
      <c r="Y1288" s="85" t="s">
        <v>5254</v>
      </c>
      <c r="Z1288" s="85" t="s">
        <v>5255</v>
      </c>
      <c r="AA1288" s="168" t="s">
        <v>19</v>
      </c>
      <c r="AB1288" s="85" t="s">
        <v>180</v>
      </c>
      <c r="AC1288" s="168">
        <v>200</v>
      </c>
    </row>
    <row r="1289" spans="1:30">
      <c r="A1289" s="165">
        <v>1288</v>
      </c>
      <c r="C1289" s="168" t="s">
        <v>1848</v>
      </c>
      <c r="D1289" s="85" t="s">
        <v>5207</v>
      </c>
      <c r="E1289" s="168" t="s">
        <v>5244</v>
      </c>
      <c r="F1289" s="85" t="s">
        <v>5226</v>
      </c>
      <c r="G1289" s="165" t="s">
        <v>2</v>
      </c>
      <c r="H1289" s="168" t="s">
        <v>5425</v>
      </c>
      <c r="I1289" s="168">
        <v>2020</v>
      </c>
      <c r="J1289" s="168">
        <v>7</v>
      </c>
      <c r="L1289" s="168" t="s">
        <v>0</v>
      </c>
      <c r="M1289" s="168" t="s">
        <v>0</v>
      </c>
      <c r="N1289" s="85" t="s">
        <v>5249</v>
      </c>
      <c r="O1289" s="168" t="s">
        <v>1741</v>
      </c>
      <c r="P1289" s="168" t="s">
        <v>4198</v>
      </c>
      <c r="R1289" s="169" t="s">
        <v>5250</v>
      </c>
      <c r="S1289" s="168" t="s">
        <v>5251</v>
      </c>
      <c r="T1289" s="85" t="s">
        <v>5252</v>
      </c>
      <c r="U1289" s="168" t="s">
        <v>1685</v>
      </c>
      <c r="Y1289" s="85" t="s">
        <v>5254</v>
      </c>
      <c r="Z1289" s="85" t="s">
        <v>5255</v>
      </c>
      <c r="AA1289" s="168" t="s">
        <v>19</v>
      </c>
      <c r="AB1289" s="85" t="s">
        <v>180</v>
      </c>
      <c r="AC1289" s="168">
        <v>200</v>
      </c>
    </row>
    <row r="1290" spans="1:30">
      <c r="A1290" s="165">
        <v>1289</v>
      </c>
      <c r="C1290" s="168" t="s">
        <v>1848</v>
      </c>
      <c r="D1290" s="85" t="s">
        <v>5208</v>
      </c>
      <c r="E1290" s="168" t="s">
        <v>5244</v>
      </c>
      <c r="F1290" s="85" t="s">
        <v>5227</v>
      </c>
      <c r="G1290" s="165" t="s">
        <v>2</v>
      </c>
      <c r="H1290" s="168" t="s">
        <v>5425</v>
      </c>
      <c r="I1290" s="168">
        <v>2020</v>
      </c>
      <c r="J1290" s="168">
        <v>7</v>
      </c>
      <c r="L1290" s="168" t="s">
        <v>0</v>
      </c>
      <c r="M1290" s="168" t="s">
        <v>0</v>
      </c>
      <c r="N1290" s="85" t="s">
        <v>5249</v>
      </c>
      <c r="O1290" s="168" t="s">
        <v>1741</v>
      </c>
      <c r="P1290" s="168" t="s">
        <v>4198</v>
      </c>
      <c r="R1290" s="169" t="s">
        <v>5250</v>
      </c>
      <c r="S1290" s="168" t="s">
        <v>5251</v>
      </c>
      <c r="T1290" s="85" t="s">
        <v>5252</v>
      </c>
      <c r="U1290" s="168" t="s">
        <v>1685</v>
      </c>
      <c r="Y1290" s="85" t="s">
        <v>5254</v>
      </c>
      <c r="Z1290" s="85" t="s">
        <v>5255</v>
      </c>
      <c r="AA1290" s="168" t="s">
        <v>19</v>
      </c>
      <c r="AB1290" s="85" t="s">
        <v>180</v>
      </c>
      <c r="AC1290" s="168">
        <v>200</v>
      </c>
    </row>
    <row r="1291" spans="1:30">
      <c r="A1291" s="165">
        <v>1290</v>
      </c>
      <c r="C1291" s="168" t="s">
        <v>1848</v>
      </c>
      <c r="D1291" s="85" t="s">
        <v>5209</v>
      </c>
      <c r="E1291" s="168" t="s">
        <v>5244</v>
      </c>
      <c r="F1291" s="85" t="s">
        <v>5228</v>
      </c>
      <c r="G1291" s="165" t="s">
        <v>2</v>
      </c>
      <c r="H1291" s="168" t="s">
        <v>5425</v>
      </c>
      <c r="I1291" s="168">
        <v>2020</v>
      </c>
      <c r="J1291" s="168">
        <v>7</v>
      </c>
      <c r="L1291" s="168" t="s">
        <v>0</v>
      </c>
      <c r="M1291" s="168" t="s">
        <v>0</v>
      </c>
      <c r="N1291" s="85" t="s">
        <v>5249</v>
      </c>
      <c r="O1291" s="168" t="s">
        <v>1741</v>
      </c>
      <c r="P1291" s="168" t="s">
        <v>4198</v>
      </c>
      <c r="R1291" s="169" t="s">
        <v>5250</v>
      </c>
      <c r="S1291" s="168" t="s">
        <v>5251</v>
      </c>
      <c r="T1291" s="85" t="s">
        <v>5252</v>
      </c>
      <c r="U1291" s="168" t="s">
        <v>1685</v>
      </c>
      <c r="Y1291" s="85" t="s">
        <v>3371</v>
      </c>
      <c r="Z1291" s="85" t="s">
        <v>3373</v>
      </c>
      <c r="AA1291" s="168" t="s">
        <v>19</v>
      </c>
      <c r="AB1291" s="85" t="s">
        <v>180</v>
      </c>
      <c r="AC1291" s="168">
        <v>200</v>
      </c>
      <c r="AD1291" s="145" t="s">
        <v>1679</v>
      </c>
    </row>
    <row r="1292" spans="1:30">
      <c r="A1292" s="165">
        <v>1291</v>
      </c>
      <c r="C1292" s="168" t="s">
        <v>1848</v>
      </c>
      <c r="D1292" s="85" t="s">
        <v>5210</v>
      </c>
      <c r="E1292" s="85" t="s">
        <v>5246</v>
      </c>
      <c r="F1292" s="85" t="s">
        <v>5245</v>
      </c>
      <c r="G1292" s="165" t="s">
        <v>2</v>
      </c>
      <c r="H1292" s="168" t="s">
        <v>5425</v>
      </c>
      <c r="I1292" s="168">
        <v>2020</v>
      </c>
      <c r="J1292" s="168">
        <v>7</v>
      </c>
      <c r="L1292" s="168" t="s">
        <v>0</v>
      </c>
      <c r="M1292" s="168" t="s">
        <v>0</v>
      </c>
      <c r="N1292" s="85" t="s">
        <v>5249</v>
      </c>
      <c r="O1292" s="168" t="s">
        <v>1741</v>
      </c>
      <c r="P1292" s="168" t="s">
        <v>4198</v>
      </c>
      <c r="R1292" s="169" t="s">
        <v>5250</v>
      </c>
      <c r="S1292" s="168" t="s">
        <v>5251</v>
      </c>
      <c r="T1292" s="85" t="s">
        <v>5252</v>
      </c>
      <c r="U1292" s="168" t="s">
        <v>1685</v>
      </c>
      <c r="Y1292" s="85" t="s">
        <v>5253</v>
      </c>
      <c r="Z1292" s="85" t="s">
        <v>219</v>
      </c>
      <c r="AA1292" s="168" t="s">
        <v>19</v>
      </c>
      <c r="AB1292" s="85" t="s">
        <v>793</v>
      </c>
      <c r="AC1292" s="168">
        <v>200</v>
      </c>
    </row>
    <row r="1293" spans="1:30">
      <c r="A1293" s="165">
        <v>1292</v>
      </c>
      <c r="C1293" s="168" t="s">
        <v>1848</v>
      </c>
      <c r="D1293" s="85" t="s">
        <v>5211</v>
      </c>
      <c r="E1293" s="168" t="s">
        <v>5246</v>
      </c>
      <c r="F1293" s="85" t="s">
        <v>5229</v>
      </c>
      <c r="G1293" s="165" t="s">
        <v>2</v>
      </c>
      <c r="H1293" s="168" t="s">
        <v>5425</v>
      </c>
      <c r="I1293" s="168">
        <v>2020</v>
      </c>
      <c r="J1293" s="168">
        <v>7</v>
      </c>
      <c r="L1293" s="168" t="s">
        <v>0</v>
      </c>
      <c r="M1293" s="168" t="s">
        <v>0</v>
      </c>
      <c r="N1293" s="85" t="s">
        <v>5249</v>
      </c>
      <c r="O1293" s="168" t="s">
        <v>1741</v>
      </c>
      <c r="P1293" s="168" t="s">
        <v>4198</v>
      </c>
      <c r="R1293" s="169" t="s">
        <v>5250</v>
      </c>
      <c r="S1293" s="168" t="s">
        <v>5251</v>
      </c>
      <c r="T1293" s="85" t="s">
        <v>5252</v>
      </c>
      <c r="U1293" s="168" t="s">
        <v>1685</v>
      </c>
      <c r="Y1293" s="85" t="s">
        <v>5254</v>
      </c>
      <c r="Z1293" s="85" t="s">
        <v>5255</v>
      </c>
      <c r="AA1293" s="168" t="s">
        <v>19</v>
      </c>
      <c r="AB1293" s="85" t="s">
        <v>180</v>
      </c>
      <c r="AC1293" s="168">
        <v>200</v>
      </c>
    </row>
    <row r="1294" spans="1:30">
      <c r="A1294" s="165">
        <v>1293</v>
      </c>
      <c r="C1294" s="168" t="s">
        <v>1848</v>
      </c>
      <c r="D1294" s="85" t="s">
        <v>5212</v>
      </c>
      <c r="E1294" s="168" t="s">
        <v>5246</v>
      </c>
      <c r="F1294" s="85" t="s">
        <v>5230</v>
      </c>
      <c r="G1294" s="165" t="s">
        <v>2</v>
      </c>
      <c r="H1294" s="168" t="s">
        <v>5425</v>
      </c>
      <c r="I1294" s="168">
        <v>2020</v>
      </c>
      <c r="J1294" s="168">
        <v>7</v>
      </c>
      <c r="L1294" s="168" t="s">
        <v>0</v>
      </c>
      <c r="M1294" s="168" t="s">
        <v>0</v>
      </c>
      <c r="N1294" s="85" t="s">
        <v>5249</v>
      </c>
      <c r="O1294" s="168" t="s">
        <v>1741</v>
      </c>
      <c r="P1294" s="168" t="s">
        <v>4198</v>
      </c>
      <c r="R1294" s="169" t="s">
        <v>5250</v>
      </c>
      <c r="S1294" s="168" t="s">
        <v>5251</v>
      </c>
      <c r="T1294" s="85" t="s">
        <v>5252</v>
      </c>
      <c r="U1294" s="168" t="s">
        <v>1685</v>
      </c>
      <c r="Y1294" s="85" t="s">
        <v>5254</v>
      </c>
      <c r="Z1294" s="85" t="s">
        <v>5255</v>
      </c>
      <c r="AA1294" s="168" t="s">
        <v>19</v>
      </c>
      <c r="AB1294" s="85" t="s">
        <v>180</v>
      </c>
      <c r="AC1294" s="168">
        <v>200</v>
      </c>
    </row>
    <row r="1295" spans="1:30">
      <c r="A1295" s="165">
        <v>1294</v>
      </c>
      <c r="C1295" s="168" t="s">
        <v>1848</v>
      </c>
      <c r="D1295" s="85" t="s">
        <v>5213</v>
      </c>
      <c r="E1295" s="168" t="s">
        <v>5246</v>
      </c>
      <c r="F1295" s="85" t="s">
        <v>5231</v>
      </c>
      <c r="G1295" s="165" t="s">
        <v>2</v>
      </c>
      <c r="H1295" s="168" t="s">
        <v>5425</v>
      </c>
      <c r="I1295" s="168">
        <v>2020</v>
      </c>
      <c r="J1295" s="168">
        <v>7</v>
      </c>
      <c r="L1295" s="168" t="s">
        <v>0</v>
      </c>
      <c r="M1295" s="168" t="s">
        <v>0</v>
      </c>
      <c r="N1295" s="85" t="s">
        <v>5249</v>
      </c>
      <c r="O1295" s="168" t="s">
        <v>1741</v>
      </c>
      <c r="P1295" s="168" t="s">
        <v>4198</v>
      </c>
      <c r="R1295" s="169" t="s">
        <v>5250</v>
      </c>
      <c r="S1295" s="168" t="s">
        <v>5251</v>
      </c>
      <c r="T1295" s="85" t="s">
        <v>5252</v>
      </c>
      <c r="U1295" s="168" t="s">
        <v>1685</v>
      </c>
      <c r="Y1295" s="85" t="s">
        <v>5254</v>
      </c>
      <c r="Z1295" s="85" t="s">
        <v>5255</v>
      </c>
      <c r="AA1295" s="168" t="s">
        <v>19</v>
      </c>
      <c r="AB1295" s="85" t="s">
        <v>180</v>
      </c>
      <c r="AC1295" s="168">
        <v>200</v>
      </c>
    </row>
    <row r="1296" spans="1:30">
      <c r="A1296" s="165">
        <v>1295</v>
      </c>
      <c r="C1296" s="168" t="s">
        <v>1848</v>
      </c>
      <c r="D1296" s="85" t="s">
        <v>5214</v>
      </c>
      <c r="E1296" s="168" t="s">
        <v>5246</v>
      </c>
      <c r="F1296" s="85" t="s">
        <v>5232</v>
      </c>
      <c r="G1296" s="165" t="s">
        <v>2</v>
      </c>
      <c r="H1296" s="168" t="s">
        <v>5425</v>
      </c>
      <c r="I1296" s="168">
        <v>2020</v>
      </c>
      <c r="J1296" s="168">
        <v>7</v>
      </c>
      <c r="L1296" s="168" t="s">
        <v>0</v>
      </c>
      <c r="M1296" s="168" t="s">
        <v>0</v>
      </c>
      <c r="N1296" s="85" t="s">
        <v>5249</v>
      </c>
      <c r="O1296" s="168" t="s">
        <v>1741</v>
      </c>
      <c r="P1296" s="168" t="s">
        <v>4198</v>
      </c>
      <c r="R1296" s="169" t="s">
        <v>5250</v>
      </c>
      <c r="S1296" s="168" t="s">
        <v>5251</v>
      </c>
      <c r="T1296" s="85" t="s">
        <v>5252</v>
      </c>
      <c r="U1296" s="168" t="s">
        <v>1685</v>
      </c>
      <c r="Y1296" s="85" t="s">
        <v>3371</v>
      </c>
      <c r="Z1296" s="85" t="s">
        <v>3373</v>
      </c>
      <c r="AA1296" s="168" t="s">
        <v>19</v>
      </c>
      <c r="AB1296" s="85" t="s">
        <v>180</v>
      </c>
      <c r="AC1296" s="168">
        <v>200</v>
      </c>
      <c r="AD1296" s="145" t="s">
        <v>1679</v>
      </c>
    </row>
    <row r="1297" spans="1:30">
      <c r="A1297" s="165">
        <v>1296</v>
      </c>
      <c r="C1297" s="168" t="s">
        <v>1848</v>
      </c>
      <c r="D1297" s="85" t="s">
        <v>5215</v>
      </c>
      <c r="E1297" s="168" t="s">
        <v>5247</v>
      </c>
      <c r="F1297" s="85" t="s">
        <v>5233</v>
      </c>
      <c r="G1297" s="165" t="s">
        <v>2</v>
      </c>
      <c r="H1297" s="168" t="s">
        <v>5425</v>
      </c>
      <c r="I1297" s="168">
        <v>2020</v>
      </c>
      <c r="J1297" s="168">
        <v>7</v>
      </c>
      <c r="L1297" s="168" t="s">
        <v>0</v>
      </c>
      <c r="M1297" s="168" t="s">
        <v>0</v>
      </c>
      <c r="N1297" s="85" t="s">
        <v>5249</v>
      </c>
      <c r="O1297" s="168" t="s">
        <v>1741</v>
      </c>
      <c r="P1297" s="168" t="s">
        <v>4198</v>
      </c>
      <c r="R1297" s="169" t="s">
        <v>5250</v>
      </c>
      <c r="S1297" s="168" t="s">
        <v>5251</v>
      </c>
      <c r="T1297" s="85" t="s">
        <v>5252</v>
      </c>
      <c r="U1297" s="168" t="s">
        <v>1685</v>
      </c>
      <c r="Y1297" s="85" t="s">
        <v>5253</v>
      </c>
      <c r="Z1297" s="85" t="s">
        <v>219</v>
      </c>
      <c r="AA1297" s="168" t="s">
        <v>19</v>
      </c>
      <c r="AB1297" s="85" t="s">
        <v>793</v>
      </c>
      <c r="AC1297" s="168">
        <v>200</v>
      </c>
    </row>
    <row r="1298" spans="1:30">
      <c r="A1298" s="165">
        <v>1297</v>
      </c>
      <c r="C1298" s="168" t="s">
        <v>1848</v>
      </c>
      <c r="D1298" s="85" t="s">
        <v>5216</v>
      </c>
      <c r="E1298" s="168" t="s">
        <v>5247</v>
      </c>
      <c r="F1298" s="85" t="s">
        <v>5234</v>
      </c>
      <c r="G1298" s="165" t="s">
        <v>2</v>
      </c>
      <c r="H1298" s="168" t="s">
        <v>5425</v>
      </c>
      <c r="I1298" s="168">
        <v>2020</v>
      </c>
      <c r="J1298" s="168">
        <v>7</v>
      </c>
      <c r="L1298" s="168" t="s">
        <v>0</v>
      </c>
      <c r="M1298" s="168" t="s">
        <v>0</v>
      </c>
      <c r="N1298" s="85" t="s">
        <v>5249</v>
      </c>
      <c r="O1298" s="168" t="s">
        <v>1741</v>
      </c>
      <c r="P1298" s="168" t="s">
        <v>4198</v>
      </c>
      <c r="R1298" s="169" t="s">
        <v>5250</v>
      </c>
      <c r="S1298" s="168" t="s">
        <v>5251</v>
      </c>
      <c r="T1298" s="85" t="s">
        <v>5252</v>
      </c>
      <c r="U1298" s="168" t="s">
        <v>1685</v>
      </c>
      <c r="Y1298" s="85" t="s">
        <v>5254</v>
      </c>
      <c r="Z1298" s="85" t="s">
        <v>5255</v>
      </c>
      <c r="AA1298" s="168" t="s">
        <v>19</v>
      </c>
      <c r="AB1298" s="85" t="s">
        <v>180</v>
      </c>
      <c r="AC1298" s="168">
        <v>200</v>
      </c>
    </row>
    <row r="1299" spans="1:30">
      <c r="A1299" s="165">
        <v>1298</v>
      </c>
      <c r="C1299" s="168" t="s">
        <v>1848</v>
      </c>
      <c r="D1299" s="85" t="s">
        <v>5217</v>
      </c>
      <c r="E1299" s="168" t="s">
        <v>5247</v>
      </c>
      <c r="F1299" s="85" t="s">
        <v>5235</v>
      </c>
      <c r="G1299" s="165" t="s">
        <v>2</v>
      </c>
      <c r="H1299" s="168" t="s">
        <v>5425</v>
      </c>
      <c r="I1299" s="168">
        <v>2020</v>
      </c>
      <c r="J1299" s="168">
        <v>7</v>
      </c>
      <c r="L1299" s="168" t="s">
        <v>0</v>
      </c>
      <c r="M1299" s="168" t="s">
        <v>0</v>
      </c>
      <c r="N1299" s="85" t="s">
        <v>5249</v>
      </c>
      <c r="O1299" s="168" t="s">
        <v>1741</v>
      </c>
      <c r="P1299" s="168" t="s">
        <v>4198</v>
      </c>
      <c r="R1299" s="169" t="s">
        <v>5250</v>
      </c>
      <c r="S1299" s="168" t="s">
        <v>5251</v>
      </c>
      <c r="T1299" s="85" t="s">
        <v>5252</v>
      </c>
      <c r="U1299" s="168" t="s">
        <v>1685</v>
      </c>
      <c r="Y1299" s="85" t="s">
        <v>5254</v>
      </c>
      <c r="Z1299" s="85" t="s">
        <v>5255</v>
      </c>
      <c r="AA1299" s="168" t="s">
        <v>19</v>
      </c>
      <c r="AB1299" s="85" t="s">
        <v>180</v>
      </c>
      <c r="AC1299" s="168">
        <v>200</v>
      </c>
    </row>
    <row r="1300" spans="1:30">
      <c r="A1300" s="165">
        <v>1299</v>
      </c>
      <c r="C1300" s="168" t="s">
        <v>1848</v>
      </c>
      <c r="D1300" s="85" t="s">
        <v>5218</v>
      </c>
      <c r="E1300" s="168" t="s">
        <v>5247</v>
      </c>
      <c r="F1300" s="85" t="s">
        <v>5236</v>
      </c>
      <c r="G1300" s="165" t="s">
        <v>2</v>
      </c>
      <c r="H1300" s="168" t="s">
        <v>5425</v>
      </c>
      <c r="I1300" s="168">
        <v>2020</v>
      </c>
      <c r="J1300" s="168">
        <v>7</v>
      </c>
      <c r="L1300" s="168" t="s">
        <v>0</v>
      </c>
      <c r="M1300" s="168" t="s">
        <v>0</v>
      </c>
      <c r="N1300" s="85" t="s">
        <v>5249</v>
      </c>
      <c r="O1300" s="168" t="s">
        <v>1741</v>
      </c>
      <c r="P1300" s="168" t="s">
        <v>4198</v>
      </c>
      <c r="R1300" s="169" t="s">
        <v>5250</v>
      </c>
      <c r="S1300" s="168" t="s">
        <v>5251</v>
      </c>
      <c r="T1300" s="85" t="s">
        <v>5252</v>
      </c>
      <c r="U1300" s="168" t="s">
        <v>1685</v>
      </c>
      <c r="Y1300" s="85" t="s">
        <v>5254</v>
      </c>
      <c r="Z1300" s="85" t="s">
        <v>5255</v>
      </c>
      <c r="AA1300" s="168" t="s">
        <v>19</v>
      </c>
      <c r="AB1300" s="85" t="s">
        <v>180</v>
      </c>
      <c r="AC1300" s="168">
        <v>200</v>
      </c>
    </row>
    <row r="1301" spans="1:30">
      <c r="A1301" s="165">
        <v>1300</v>
      </c>
      <c r="C1301" s="168" t="s">
        <v>1848</v>
      </c>
      <c r="D1301" s="85" t="s">
        <v>5219</v>
      </c>
      <c r="E1301" s="168" t="s">
        <v>5247</v>
      </c>
      <c r="F1301" s="85" t="s">
        <v>5237</v>
      </c>
      <c r="G1301" s="165" t="s">
        <v>2</v>
      </c>
      <c r="H1301" s="168" t="s">
        <v>5425</v>
      </c>
      <c r="I1301" s="168">
        <v>2020</v>
      </c>
      <c r="J1301" s="168">
        <v>7</v>
      </c>
      <c r="L1301" s="168" t="s">
        <v>0</v>
      </c>
      <c r="M1301" s="168" t="s">
        <v>0</v>
      </c>
      <c r="N1301" s="85" t="s">
        <v>5249</v>
      </c>
      <c r="O1301" s="168" t="s">
        <v>1741</v>
      </c>
      <c r="P1301" s="168" t="s">
        <v>4198</v>
      </c>
      <c r="R1301" s="169" t="s">
        <v>5250</v>
      </c>
      <c r="S1301" s="168" t="s">
        <v>5251</v>
      </c>
      <c r="T1301" s="85" t="s">
        <v>5252</v>
      </c>
      <c r="U1301" s="168" t="s">
        <v>1685</v>
      </c>
      <c r="Y1301" s="85" t="s">
        <v>3371</v>
      </c>
      <c r="Z1301" s="85" t="s">
        <v>3373</v>
      </c>
      <c r="AA1301" s="168" t="s">
        <v>19</v>
      </c>
      <c r="AB1301" s="85" t="s">
        <v>180</v>
      </c>
      <c r="AC1301" s="168">
        <v>200</v>
      </c>
      <c r="AD1301" s="145" t="s">
        <v>1679</v>
      </c>
    </row>
    <row r="1302" spans="1:30">
      <c r="A1302" s="165">
        <v>1301</v>
      </c>
      <c r="C1302" s="168" t="s">
        <v>1848</v>
      </c>
      <c r="D1302" s="85" t="s">
        <v>5220</v>
      </c>
      <c r="E1302" s="168" t="s">
        <v>5248</v>
      </c>
      <c r="F1302" s="85" t="s">
        <v>5238</v>
      </c>
      <c r="G1302" s="165" t="s">
        <v>2</v>
      </c>
      <c r="H1302" s="168" t="s">
        <v>5425</v>
      </c>
      <c r="I1302" s="168">
        <v>2020</v>
      </c>
      <c r="J1302" s="168">
        <v>7</v>
      </c>
      <c r="L1302" s="168" t="s">
        <v>0</v>
      </c>
      <c r="M1302" s="168" t="s">
        <v>0</v>
      </c>
      <c r="N1302" s="85" t="s">
        <v>5249</v>
      </c>
      <c r="O1302" s="168" t="s">
        <v>1741</v>
      </c>
      <c r="P1302" s="168" t="s">
        <v>4198</v>
      </c>
      <c r="R1302" s="169" t="s">
        <v>5250</v>
      </c>
      <c r="S1302" s="168" t="s">
        <v>5251</v>
      </c>
      <c r="T1302" s="85" t="s">
        <v>5252</v>
      </c>
      <c r="U1302" s="168" t="s">
        <v>1685</v>
      </c>
      <c r="Y1302" s="85" t="s">
        <v>5253</v>
      </c>
      <c r="Z1302" s="85" t="s">
        <v>219</v>
      </c>
      <c r="AA1302" s="168" t="s">
        <v>19</v>
      </c>
      <c r="AB1302" s="85" t="s">
        <v>793</v>
      </c>
      <c r="AC1302" s="168">
        <v>200</v>
      </c>
    </row>
    <row r="1303" spans="1:30">
      <c r="A1303" s="165">
        <v>1302</v>
      </c>
      <c r="C1303" s="168" t="s">
        <v>1848</v>
      </c>
      <c r="D1303" s="85" t="s">
        <v>5221</v>
      </c>
      <c r="E1303" s="168" t="s">
        <v>5248</v>
      </c>
      <c r="F1303" s="85" t="s">
        <v>5239</v>
      </c>
      <c r="G1303" s="165" t="s">
        <v>2</v>
      </c>
      <c r="H1303" s="168" t="s">
        <v>5425</v>
      </c>
      <c r="I1303" s="168">
        <v>2020</v>
      </c>
      <c r="J1303" s="168">
        <v>7</v>
      </c>
      <c r="L1303" s="168" t="s">
        <v>0</v>
      </c>
      <c r="M1303" s="168" t="s">
        <v>0</v>
      </c>
      <c r="N1303" s="85" t="s">
        <v>5249</v>
      </c>
      <c r="O1303" s="168" t="s">
        <v>1741</v>
      </c>
      <c r="P1303" s="168" t="s">
        <v>4198</v>
      </c>
      <c r="R1303" s="169" t="s">
        <v>5250</v>
      </c>
      <c r="S1303" s="168" t="s">
        <v>5251</v>
      </c>
      <c r="T1303" s="85" t="s">
        <v>5252</v>
      </c>
      <c r="U1303" s="168" t="s">
        <v>1685</v>
      </c>
      <c r="Y1303" s="85" t="s">
        <v>5254</v>
      </c>
      <c r="Z1303" s="85" t="s">
        <v>5255</v>
      </c>
      <c r="AA1303" s="168" t="s">
        <v>19</v>
      </c>
      <c r="AB1303" s="85" t="s">
        <v>180</v>
      </c>
      <c r="AC1303" s="168">
        <v>200</v>
      </c>
    </row>
    <row r="1304" spans="1:30">
      <c r="A1304" s="165">
        <v>1303</v>
      </c>
      <c r="C1304" s="168" t="s">
        <v>1848</v>
      </c>
      <c r="D1304" s="85" t="s">
        <v>5222</v>
      </c>
      <c r="E1304" s="168" t="s">
        <v>5248</v>
      </c>
      <c r="F1304" s="85" t="s">
        <v>5240</v>
      </c>
      <c r="G1304" s="165" t="s">
        <v>2</v>
      </c>
      <c r="H1304" s="168" t="s">
        <v>5425</v>
      </c>
      <c r="I1304" s="168">
        <v>2020</v>
      </c>
      <c r="J1304" s="168">
        <v>7</v>
      </c>
      <c r="L1304" s="168" t="s">
        <v>0</v>
      </c>
      <c r="M1304" s="168" t="s">
        <v>0</v>
      </c>
      <c r="N1304" s="85" t="s">
        <v>5249</v>
      </c>
      <c r="O1304" s="168" t="s">
        <v>1741</v>
      </c>
      <c r="P1304" s="168" t="s">
        <v>4198</v>
      </c>
      <c r="R1304" s="169" t="s">
        <v>5250</v>
      </c>
      <c r="S1304" s="168" t="s">
        <v>5251</v>
      </c>
      <c r="T1304" s="85" t="s">
        <v>5252</v>
      </c>
      <c r="U1304" s="168" t="s">
        <v>1685</v>
      </c>
      <c r="Y1304" s="85" t="s">
        <v>5254</v>
      </c>
      <c r="Z1304" s="85" t="s">
        <v>5255</v>
      </c>
      <c r="AA1304" s="168" t="s">
        <v>19</v>
      </c>
      <c r="AB1304" s="85" t="s">
        <v>180</v>
      </c>
      <c r="AC1304" s="168">
        <v>200</v>
      </c>
    </row>
    <row r="1305" spans="1:30">
      <c r="A1305" s="165">
        <v>1304</v>
      </c>
      <c r="C1305" s="168" t="s">
        <v>1848</v>
      </c>
      <c r="D1305" s="85" t="s">
        <v>5223</v>
      </c>
      <c r="E1305" s="168" t="s">
        <v>5248</v>
      </c>
      <c r="F1305" s="85" t="s">
        <v>5241</v>
      </c>
      <c r="G1305" s="165" t="s">
        <v>2</v>
      </c>
      <c r="H1305" s="168" t="s">
        <v>5425</v>
      </c>
      <c r="I1305" s="168">
        <v>2020</v>
      </c>
      <c r="J1305" s="168">
        <v>7</v>
      </c>
      <c r="L1305" s="168" t="s">
        <v>0</v>
      </c>
      <c r="M1305" s="168" t="s">
        <v>0</v>
      </c>
      <c r="N1305" s="85" t="s">
        <v>5249</v>
      </c>
      <c r="O1305" s="168" t="s">
        <v>1741</v>
      </c>
      <c r="P1305" s="168" t="s">
        <v>4198</v>
      </c>
      <c r="R1305" s="169" t="s">
        <v>5250</v>
      </c>
      <c r="S1305" s="168" t="s">
        <v>5251</v>
      </c>
      <c r="T1305" s="85" t="s">
        <v>5252</v>
      </c>
      <c r="U1305" s="168" t="s">
        <v>1685</v>
      </c>
      <c r="Y1305" s="85" t="s">
        <v>5254</v>
      </c>
      <c r="Z1305" s="85" t="s">
        <v>5255</v>
      </c>
      <c r="AA1305" s="168" t="s">
        <v>19</v>
      </c>
      <c r="AB1305" s="85" t="s">
        <v>180</v>
      </c>
      <c r="AC1305" s="168">
        <v>200</v>
      </c>
    </row>
    <row r="1306" spans="1:30">
      <c r="A1306" s="165">
        <v>1305</v>
      </c>
      <c r="C1306" s="168" t="s">
        <v>1848</v>
      </c>
      <c r="D1306" s="85" t="s">
        <v>5224</v>
      </c>
      <c r="E1306" s="168" t="s">
        <v>5248</v>
      </c>
      <c r="F1306" s="85" t="s">
        <v>5242</v>
      </c>
      <c r="G1306" s="165" t="s">
        <v>2</v>
      </c>
      <c r="H1306" s="168" t="s">
        <v>5425</v>
      </c>
      <c r="I1306" s="168">
        <v>2020</v>
      </c>
      <c r="J1306" s="168">
        <v>7</v>
      </c>
      <c r="L1306" s="168" t="s">
        <v>0</v>
      </c>
      <c r="M1306" s="168" t="s">
        <v>0</v>
      </c>
      <c r="N1306" s="85" t="s">
        <v>5249</v>
      </c>
      <c r="O1306" s="168" t="s">
        <v>1741</v>
      </c>
      <c r="P1306" s="168" t="s">
        <v>4198</v>
      </c>
      <c r="R1306" s="169" t="s">
        <v>5250</v>
      </c>
      <c r="S1306" s="168" t="s">
        <v>5251</v>
      </c>
      <c r="T1306" s="85" t="s">
        <v>5252</v>
      </c>
      <c r="U1306" s="168" t="s">
        <v>1685</v>
      </c>
      <c r="Y1306" s="85" t="s">
        <v>3371</v>
      </c>
      <c r="Z1306" s="85" t="s">
        <v>3373</v>
      </c>
      <c r="AA1306" s="168" t="s">
        <v>19</v>
      </c>
      <c r="AB1306" s="85" t="s">
        <v>180</v>
      </c>
      <c r="AC1306" s="168">
        <v>200</v>
      </c>
      <c r="AD1306" s="145" t="s">
        <v>1679</v>
      </c>
    </row>
    <row r="1307" spans="1:30">
      <c r="A1307" s="165">
        <v>1306</v>
      </c>
      <c r="C1307" s="168" t="s">
        <v>1848</v>
      </c>
      <c r="D1307" s="85" t="s">
        <v>5281</v>
      </c>
      <c r="E1307" s="85" t="str">
        <f>LEFT(F1307,11)</f>
        <v>태안읍-2020-23</v>
      </c>
      <c r="F1307" s="85" t="s">
        <v>5328</v>
      </c>
      <c r="G1307" s="165" t="s">
        <v>2</v>
      </c>
      <c r="H1307" s="85" t="s">
        <v>5394</v>
      </c>
      <c r="I1307" s="168">
        <v>2020</v>
      </c>
      <c r="L1307" s="85" t="s">
        <v>1909</v>
      </c>
      <c r="M1307" s="168" t="s">
        <v>1909</v>
      </c>
      <c r="N1307" s="85" t="s">
        <v>5320</v>
      </c>
      <c r="O1307" s="168" t="s">
        <v>1741</v>
      </c>
      <c r="P1307" s="85" t="s">
        <v>4272</v>
      </c>
      <c r="R1307" s="97" t="s">
        <v>5370</v>
      </c>
      <c r="U1307" s="168" t="s">
        <v>1685</v>
      </c>
      <c r="Y1307" s="85" t="s">
        <v>5008</v>
      </c>
      <c r="Z1307" s="85" t="s">
        <v>3372</v>
      </c>
      <c r="AA1307" s="168" t="s">
        <v>19</v>
      </c>
      <c r="AB1307" s="85" t="s">
        <v>5380</v>
      </c>
      <c r="AC1307" s="168">
        <v>200</v>
      </c>
    </row>
    <row r="1308" spans="1:30">
      <c r="A1308" s="165">
        <v>1307</v>
      </c>
      <c r="C1308" s="168" t="s">
        <v>1848</v>
      </c>
      <c r="D1308" s="85" t="s">
        <v>5282</v>
      </c>
      <c r="E1308" s="168" t="str">
        <f t="shared" ref="E1308:E1345" si="46">LEFT(F1308,11)</f>
        <v>태안읍-2020-23</v>
      </c>
      <c r="F1308" s="85" t="s">
        <v>5329</v>
      </c>
      <c r="G1308" s="165" t="s">
        <v>2</v>
      </c>
      <c r="H1308" s="168" t="s">
        <v>5394</v>
      </c>
      <c r="I1308" s="168">
        <v>2020</v>
      </c>
      <c r="L1308" s="85" t="s">
        <v>1909</v>
      </c>
      <c r="M1308" s="168" t="s">
        <v>1909</v>
      </c>
      <c r="N1308" s="85" t="s">
        <v>5321</v>
      </c>
      <c r="O1308" s="168" t="s">
        <v>1741</v>
      </c>
      <c r="P1308" s="168" t="s">
        <v>4272</v>
      </c>
      <c r="R1308" s="169" t="s">
        <v>5371</v>
      </c>
      <c r="U1308" s="168" t="s">
        <v>1685</v>
      </c>
      <c r="Y1308" s="85" t="s">
        <v>5008</v>
      </c>
      <c r="Z1308" s="85" t="s">
        <v>3372</v>
      </c>
      <c r="AA1308" s="168" t="s">
        <v>19</v>
      </c>
      <c r="AB1308" s="85" t="s">
        <v>5380</v>
      </c>
      <c r="AC1308" s="168">
        <v>200</v>
      </c>
    </row>
    <row r="1309" spans="1:30">
      <c r="A1309" s="165">
        <v>1308</v>
      </c>
      <c r="C1309" s="168" t="s">
        <v>1848</v>
      </c>
      <c r="D1309" s="85" t="s">
        <v>5283</v>
      </c>
      <c r="E1309" s="168" t="str">
        <f t="shared" si="46"/>
        <v>태안읍-2020-23</v>
      </c>
      <c r="F1309" s="85" t="s">
        <v>5330</v>
      </c>
      <c r="G1309" s="165" t="s">
        <v>2</v>
      </c>
      <c r="H1309" s="168" t="s">
        <v>5394</v>
      </c>
      <c r="I1309" s="168">
        <v>2020</v>
      </c>
      <c r="L1309" s="85" t="s">
        <v>5</v>
      </c>
      <c r="M1309" s="168" t="s">
        <v>5</v>
      </c>
      <c r="N1309" s="85" t="s">
        <v>5321</v>
      </c>
      <c r="O1309" s="168" t="s">
        <v>1741</v>
      </c>
      <c r="P1309" s="168" t="s">
        <v>4272</v>
      </c>
      <c r="R1309" s="169" t="s">
        <v>5371</v>
      </c>
      <c r="U1309" s="168" t="s">
        <v>1685</v>
      </c>
      <c r="Y1309" s="85" t="s">
        <v>5032</v>
      </c>
      <c r="Z1309" s="85" t="s">
        <v>5379</v>
      </c>
      <c r="AA1309" s="168" t="s">
        <v>19</v>
      </c>
      <c r="AB1309" s="85" t="s">
        <v>5381</v>
      </c>
      <c r="AC1309" s="168">
        <v>200</v>
      </c>
    </row>
    <row r="1310" spans="1:30">
      <c r="A1310" s="165">
        <v>1309</v>
      </c>
      <c r="C1310" s="168" t="s">
        <v>1848</v>
      </c>
      <c r="D1310" s="85" t="s">
        <v>5284</v>
      </c>
      <c r="E1310" s="168" t="str">
        <f t="shared" si="46"/>
        <v>태안읍-2020-23</v>
      </c>
      <c r="F1310" s="85" t="s">
        <v>5331</v>
      </c>
      <c r="G1310" s="165" t="s">
        <v>2</v>
      </c>
      <c r="H1310" s="168" t="s">
        <v>5394</v>
      </c>
      <c r="I1310" s="168">
        <v>2020</v>
      </c>
      <c r="L1310" s="168" t="s">
        <v>5</v>
      </c>
      <c r="M1310" s="168" t="s">
        <v>5</v>
      </c>
      <c r="N1310" s="85" t="s">
        <v>5321</v>
      </c>
      <c r="O1310" s="168" t="s">
        <v>1741</v>
      </c>
      <c r="P1310" s="168" t="s">
        <v>4272</v>
      </c>
      <c r="R1310" s="169" t="s">
        <v>5371</v>
      </c>
      <c r="U1310" s="168" t="s">
        <v>1685</v>
      </c>
      <c r="Y1310" s="85" t="s">
        <v>5032</v>
      </c>
      <c r="Z1310" s="85" t="s">
        <v>5379</v>
      </c>
      <c r="AA1310" s="168" t="s">
        <v>19</v>
      </c>
      <c r="AB1310" s="85" t="s">
        <v>5381</v>
      </c>
      <c r="AC1310" s="168">
        <v>200</v>
      </c>
    </row>
    <row r="1311" spans="1:30">
      <c r="A1311" s="165">
        <v>1310</v>
      </c>
      <c r="C1311" s="168" t="s">
        <v>1848</v>
      </c>
      <c r="D1311" s="85" t="s">
        <v>5285</v>
      </c>
      <c r="E1311" s="168" t="str">
        <f t="shared" si="46"/>
        <v>태안읍-2020-24</v>
      </c>
      <c r="F1311" s="85" t="s">
        <v>5332</v>
      </c>
      <c r="G1311" s="165" t="s">
        <v>2</v>
      </c>
      <c r="H1311" s="85" t="s">
        <v>5425</v>
      </c>
      <c r="I1311" s="168">
        <v>2020</v>
      </c>
      <c r="L1311" s="168" t="s">
        <v>5</v>
      </c>
      <c r="M1311" s="168" t="s">
        <v>5</v>
      </c>
      <c r="N1311" s="85" t="s">
        <v>5322</v>
      </c>
      <c r="O1311" s="168" t="s">
        <v>1741</v>
      </c>
      <c r="P1311" s="168" t="s">
        <v>4272</v>
      </c>
      <c r="R1311" s="169" t="s">
        <v>5372</v>
      </c>
      <c r="U1311" s="168" t="s">
        <v>1685</v>
      </c>
      <c r="V1311" s="97" t="s">
        <v>5383</v>
      </c>
      <c r="W1311" s="97" t="s">
        <v>5384</v>
      </c>
      <c r="Y1311" s="85" t="s">
        <v>5254</v>
      </c>
      <c r="Z1311" s="85" t="s">
        <v>5255</v>
      </c>
      <c r="AA1311" s="168" t="s">
        <v>19</v>
      </c>
      <c r="AB1311" s="85" t="s">
        <v>5380</v>
      </c>
      <c r="AC1311" s="168">
        <v>200</v>
      </c>
    </row>
    <row r="1312" spans="1:30">
      <c r="A1312" s="165">
        <v>1311</v>
      </c>
      <c r="C1312" s="168" t="s">
        <v>1848</v>
      </c>
      <c r="D1312" s="85" t="s">
        <v>5286</v>
      </c>
      <c r="E1312" s="168" t="str">
        <f t="shared" si="46"/>
        <v>태안읍-2020-24</v>
      </c>
      <c r="F1312" s="85" t="s">
        <v>5333</v>
      </c>
      <c r="G1312" s="165" t="s">
        <v>2</v>
      </c>
      <c r="H1312" s="168" t="s">
        <v>5425</v>
      </c>
      <c r="I1312" s="168">
        <v>2020</v>
      </c>
      <c r="L1312" s="168" t="s">
        <v>5</v>
      </c>
      <c r="M1312" s="168" t="s">
        <v>5</v>
      </c>
      <c r="N1312" s="85" t="s">
        <v>5322</v>
      </c>
      <c r="O1312" s="168" t="s">
        <v>1741</v>
      </c>
      <c r="P1312" s="168" t="s">
        <v>4272</v>
      </c>
      <c r="R1312" s="169" t="s">
        <v>5372</v>
      </c>
      <c r="U1312" s="168" t="s">
        <v>1685</v>
      </c>
      <c r="V1312" s="169" t="s">
        <v>5383</v>
      </c>
      <c r="W1312" s="169" t="s">
        <v>5384</v>
      </c>
      <c r="Y1312" s="85" t="s">
        <v>5254</v>
      </c>
      <c r="Z1312" s="85" t="s">
        <v>5255</v>
      </c>
      <c r="AA1312" s="168" t="s">
        <v>19</v>
      </c>
      <c r="AB1312" s="85" t="s">
        <v>5380</v>
      </c>
      <c r="AC1312" s="168">
        <v>200</v>
      </c>
    </row>
    <row r="1313" spans="1:29">
      <c r="A1313" s="165">
        <v>1312</v>
      </c>
      <c r="C1313" s="168" t="s">
        <v>1848</v>
      </c>
      <c r="D1313" s="85" t="s">
        <v>5287</v>
      </c>
      <c r="E1313" s="168" t="str">
        <f t="shared" si="46"/>
        <v>태안읍-2020-24</v>
      </c>
      <c r="F1313" s="85" t="s">
        <v>5334</v>
      </c>
      <c r="G1313" s="165" t="s">
        <v>2</v>
      </c>
      <c r="H1313" s="168" t="s">
        <v>5425</v>
      </c>
      <c r="I1313" s="168">
        <v>2020</v>
      </c>
      <c r="L1313" s="168" t="s">
        <v>5</v>
      </c>
      <c r="M1313" s="168" t="s">
        <v>5</v>
      </c>
      <c r="N1313" s="85" t="s">
        <v>5322</v>
      </c>
      <c r="O1313" s="168" t="s">
        <v>1741</v>
      </c>
      <c r="P1313" s="168" t="s">
        <v>4272</v>
      </c>
      <c r="R1313" s="169" t="s">
        <v>5372</v>
      </c>
      <c r="U1313" s="168" t="s">
        <v>1685</v>
      </c>
      <c r="V1313" s="169" t="s">
        <v>5383</v>
      </c>
      <c r="W1313" s="169" t="s">
        <v>5384</v>
      </c>
      <c r="Y1313" s="85" t="s">
        <v>5254</v>
      </c>
      <c r="Z1313" s="85" t="s">
        <v>5255</v>
      </c>
      <c r="AA1313" s="168" t="s">
        <v>19</v>
      </c>
      <c r="AB1313" s="85" t="s">
        <v>5380</v>
      </c>
      <c r="AC1313" s="168">
        <v>200</v>
      </c>
    </row>
    <row r="1314" spans="1:29">
      <c r="A1314" s="165">
        <v>1313</v>
      </c>
      <c r="C1314" s="168" t="s">
        <v>1848</v>
      </c>
      <c r="D1314" s="85" t="s">
        <v>5288</v>
      </c>
      <c r="E1314" s="168" t="str">
        <f t="shared" si="46"/>
        <v>태안읍-2020-24</v>
      </c>
      <c r="F1314" s="85" t="s">
        <v>5335</v>
      </c>
      <c r="G1314" s="165" t="s">
        <v>2</v>
      </c>
      <c r="H1314" s="168" t="s">
        <v>5425</v>
      </c>
      <c r="I1314" s="168">
        <v>2020</v>
      </c>
      <c r="L1314" s="168" t="s">
        <v>5</v>
      </c>
      <c r="M1314" s="168" t="s">
        <v>5</v>
      </c>
      <c r="N1314" s="85" t="s">
        <v>5322</v>
      </c>
      <c r="O1314" s="168" t="s">
        <v>1741</v>
      </c>
      <c r="P1314" s="168" t="s">
        <v>4272</v>
      </c>
      <c r="R1314" s="169" t="s">
        <v>5372</v>
      </c>
      <c r="U1314" s="168" t="s">
        <v>1685</v>
      </c>
      <c r="V1314" s="169" t="s">
        <v>5383</v>
      </c>
      <c r="W1314" s="169" t="s">
        <v>5384</v>
      </c>
      <c r="Y1314" s="85" t="s">
        <v>5254</v>
      </c>
      <c r="Z1314" s="85" t="s">
        <v>5255</v>
      </c>
      <c r="AA1314" s="168" t="s">
        <v>19</v>
      </c>
      <c r="AB1314" s="85" t="s">
        <v>5380</v>
      </c>
      <c r="AC1314" s="168">
        <v>200</v>
      </c>
    </row>
    <row r="1315" spans="1:29">
      <c r="A1315" s="165">
        <v>1314</v>
      </c>
      <c r="C1315" s="168" t="s">
        <v>1848</v>
      </c>
      <c r="D1315" s="85" t="s">
        <v>5289</v>
      </c>
      <c r="E1315" s="168" t="str">
        <f t="shared" si="46"/>
        <v>태안읍-2020-24</v>
      </c>
      <c r="F1315" s="85" t="s">
        <v>5336</v>
      </c>
      <c r="G1315" s="165" t="s">
        <v>2</v>
      </c>
      <c r="H1315" s="168" t="s">
        <v>5425</v>
      </c>
      <c r="I1315" s="168">
        <v>2020</v>
      </c>
      <c r="L1315" s="168" t="s">
        <v>5</v>
      </c>
      <c r="M1315" s="168" t="s">
        <v>5</v>
      </c>
      <c r="N1315" s="85" t="s">
        <v>5322</v>
      </c>
      <c r="O1315" s="168" t="s">
        <v>1741</v>
      </c>
      <c r="P1315" s="168" t="s">
        <v>4272</v>
      </c>
      <c r="R1315" s="169" t="s">
        <v>5372</v>
      </c>
      <c r="U1315" s="168" t="s">
        <v>1685</v>
      </c>
      <c r="V1315" s="169" t="s">
        <v>5383</v>
      </c>
      <c r="W1315" s="169" t="s">
        <v>5384</v>
      </c>
      <c r="Y1315" s="85" t="s">
        <v>5254</v>
      </c>
      <c r="Z1315" s="85" t="s">
        <v>5255</v>
      </c>
      <c r="AA1315" s="168" t="s">
        <v>19</v>
      </c>
      <c r="AB1315" s="85" t="s">
        <v>5380</v>
      </c>
      <c r="AC1315" s="168">
        <v>200</v>
      </c>
    </row>
    <row r="1316" spans="1:29">
      <c r="A1316" s="165">
        <v>1315</v>
      </c>
      <c r="C1316" s="168" t="s">
        <v>1848</v>
      </c>
      <c r="D1316" s="85" t="s">
        <v>5290</v>
      </c>
      <c r="E1316" s="168" t="str">
        <f t="shared" si="46"/>
        <v>태안읍-2020-24</v>
      </c>
      <c r="F1316" s="85" t="s">
        <v>5337</v>
      </c>
      <c r="G1316" s="165" t="s">
        <v>2</v>
      </c>
      <c r="H1316" s="168" t="s">
        <v>5425</v>
      </c>
      <c r="I1316" s="168">
        <v>2020</v>
      </c>
      <c r="L1316" s="168" t="s">
        <v>5</v>
      </c>
      <c r="M1316" s="168" t="s">
        <v>5</v>
      </c>
      <c r="N1316" s="85" t="s">
        <v>5322</v>
      </c>
      <c r="O1316" s="168" t="s">
        <v>1741</v>
      </c>
      <c r="P1316" s="168" t="s">
        <v>4272</v>
      </c>
      <c r="R1316" s="169" t="s">
        <v>5372</v>
      </c>
      <c r="U1316" s="168" t="s">
        <v>1685</v>
      </c>
      <c r="V1316" s="169" t="s">
        <v>5383</v>
      </c>
      <c r="W1316" s="169" t="s">
        <v>5384</v>
      </c>
      <c r="Y1316" s="85" t="s">
        <v>5254</v>
      </c>
      <c r="Z1316" s="85" t="s">
        <v>5255</v>
      </c>
      <c r="AA1316" s="168" t="s">
        <v>19</v>
      </c>
      <c r="AB1316" s="85" t="s">
        <v>5380</v>
      </c>
      <c r="AC1316" s="168">
        <v>200</v>
      </c>
    </row>
    <row r="1317" spans="1:29">
      <c r="A1317" s="165">
        <v>1316</v>
      </c>
      <c r="C1317" s="168" t="s">
        <v>1848</v>
      </c>
      <c r="D1317" s="85" t="s">
        <v>5291</v>
      </c>
      <c r="E1317" s="168" t="str">
        <f t="shared" si="46"/>
        <v>태안읍-2020-24</v>
      </c>
      <c r="F1317" s="85" t="s">
        <v>5338</v>
      </c>
      <c r="G1317" s="165" t="s">
        <v>2</v>
      </c>
      <c r="H1317" s="168" t="s">
        <v>5425</v>
      </c>
      <c r="I1317" s="168">
        <v>2020</v>
      </c>
      <c r="L1317" s="168" t="s">
        <v>5</v>
      </c>
      <c r="M1317" s="168" t="s">
        <v>5</v>
      </c>
      <c r="N1317" s="85" t="s">
        <v>5322</v>
      </c>
      <c r="O1317" s="168" t="s">
        <v>1741</v>
      </c>
      <c r="P1317" s="168" t="s">
        <v>4272</v>
      </c>
      <c r="R1317" s="169" t="s">
        <v>5372</v>
      </c>
      <c r="U1317" s="168" t="s">
        <v>1685</v>
      </c>
      <c r="V1317" s="169" t="s">
        <v>5383</v>
      </c>
      <c r="W1317" s="169" t="s">
        <v>5384</v>
      </c>
      <c r="Y1317" s="85" t="s">
        <v>5254</v>
      </c>
      <c r="Z1317" s="85" t="s">
        <v>5255</v>
      </c>
      <c r="AA1317" s="168" t="s">
        <v>19</v>
      </c>
      <c r="AB1317" s="85" t="s">
        <v>5380</v>
      </c>
      <c r="AC1317" s="168">
        <v>200</v>
      </c>
    </row>
    <row r="1318" spans="1:29">
      <c r="A1318" s="165">
        <v>1317</v>
      </c>
      <c r="C1318" s="168" t="s">
        <v>1848</v>
      </c>
      <c r="D1318" s="85" t="s">
        <v>5292</v>
      </c>
      <c r="E1318" s="168" t="str">
        <f t="shared" si="46"/>
        <v>태안읍-2020-24</v>
      </c>
      <c r="F1318" s="85" t="s">
        <v>5339</v>
      </c>
      <c r="G1318" s="165" t="s">
        <v>2</v>
      </c>
      <c r="H1318" s="168" t="s">
        <v>5425</v>
      </c>
      <c r="I1318" s="168">
        <v>2020</v>
      </c>
      <c r="L1318" s="168" t="s">
        <v>5</v>
      </c>
      <c r="M1318" s="168" t="s">
        <v>5</v>
      </c>
      <c r="N1318" s="85" t="s">
        <v>5322</v>
      </c>
      <c r="O1318" s="168" t="s">
        <v>1741</v>
      </c>
      <c r="P1318" s="168" t="s">
        <v>4272</v>
      </c>
      <c r="R1318" s="169" t="s">
        <v>5372</v>
      </c>
      <c r="U1318" s="168" t="s">
        <v>1685</v>
      </c>
      <c r="V1318" s="169" t="s">
        <v>5383</v>
      </c>
      <c r="W1318" s="169" t="s">
        <v>5384</v>
      </c>
      <c r="Y1318" s="85" t="s">
        <v>5254</v>
      </c>
      <c r="Z1318" s="85" t="s">
        <v>5255</v>
      </c>
      <c r="AA1318" s="168" t="s">
        <v>19</v>
      </c>
      <c r="AB1318" s="85" t="s">
        <v>5380</v>
      </c>
      <c r="AC1318" s="168">
        <v>200</v>
      </c>
    </row>
    <row r="1319" spans="1:29">
      <c r="A1319" s="165">
        <v>1318</v>
      </c>
      <c r="C1319" s="168" t="s">
        <v>1848</v>
      </c>
      <c r="D1319" s="85" t="s">
        <v>5293</v>
      </c>
      <c r="E1319" s="168" t="str">
        <f t="shared" si="46"/>
        <v>태안읍-2020-24</v>
      </c>
      <c r="F1319" s="85" t="s">
        <v>5340</v>
      </c>
      <c r="G1319" s="165" t="s">
        <v>2</v>
      </c>
      <c r="H1319" s="168" t="s">
        <v>5425</v>
      </c>
      <c r="I1319" s="168">
        <v>2020</v>
      </c>
      <c r="L1319" s="168" t="s">
        <v>5</v>
      </c>
      <c r="M1319" s="168" t="s">
        <v>5</v>
      </c>
      <c r="N1319" s="85" t="s">
        <v>5322</v>
      </c>
      <c r="O1319" s="168" t="s">
        <v>1741</v>
      </c>
      <c r="P1319" s="168" t="s">
        <v>4272</v>
      </c>
      <c r="R1319" s="169" t="s">
        <v>5372</v>
      </c>
      <c r="U1319" s="168" t="s">
        <v>1685</v>
      </c>
      <c r="V1319" s="169" t="s">
        <v>5383</v>
      </c>
      <c r="W1319" s="169" t="s">
        <v>5384</v>
      </c>
      <c r="Y1319" s="85" t="s">
        <v>5254</v>
      </c>
      <c r="Z1319" s="85" t="s">
        <v>5255</v>
      </c>
      <c r="AA1319" s="168" t="s">
        <v>19</v>
      </c>
      <c r="AB1319" s="85" t="s">
        <v>5380</v>
      </c>
      <c r="AC1319" s="168">
        <v>200</v>
      </c>
    </row>
    <row r="1320" spans="1:29">
      <c r="A1320" s="165">
        <v>1319</v>
      </c>
      <c r="C1320" s="168" t="s">
        <v>1848</v>
      </c>
      <c r="D1320" s="85" t="s">
        <v>5294</v>
      </c>
      <c r="E1320" s="168" t="str">
        <f t="shared" si="46"/>
        <v>태안읍-2020-24</v>
      </c>
      <c r="F1320" s="85" t="s">
        <v>5341</v>
      </c>
      <c r="G1320" s="165" t="s">
        <v>2</v>
      </c>
      <c r="H1320" s="168" t="s">
        <v>5425</v>
      </c>
      <c r="I1320" s="168">
        <v>2020</v>
      </c>
      <c r="L1320" s="168" t="s">
        <v>5</v>
      </c>
      <c r="M1320" s="168" t="s">
        <v>5</v>
      </c>
      <c r="N1320" s="85" t="s">
        <v>5322</v>
      </c>
      <c r="O1320" s="168" t="s">
        <v>1741</v>
      </c>
      <c r="P1320" s="168" t="s">
        <v>4272</v>
      </c>
      <c r="R1320" s="169" t="s">
        <v>5372</v>
      </c>
      <c r="U1320" s="168" t="s">
        <v>1685</v>
      </c>
      <c r="V1320" s="169" t="s">
        <v>5383</v>
      </c>
      <c r="W1320" s="169" t="s">
        <v>5384</v>
      </c>
      <c r="Y1320" s="85" t="s">
        <v>5254</v>
      </c>
      <c r="Z1320" s="85" t="s">
        <v>5255</v>
      </c>
      <c r="AA1320" s="168" t="s">
        <v>19</v>
      </c>
      <c r="AB1320" s="85" t="s">
        <v>5380</v>
      </c>
      <c r="AC1320" s="168">
        <v>200</v>
      </c>
    </row>
    <row r="1321" spans="1:29">
      <c r="A1321" s="165">
        <v>1320</v>
      </c>
      <c r="C1321" s="168" t="s">
        <v>1848</v>
      </c>
      <c r="D1321" s="85" t="s">
        <v>5295</v>
      </c>
      <c r="E1321" s="168" t="str">
        <f t="shared" si="46"/>
        <v>태안읍-2020-24</v>
      </c>
      <c r="F1321" s="85" t="s">
        <v>5342</v>
      </c>
      <c r="G1321" s="165" t="s">
        <v>2</v>
      </c>
      <c r="H1321" s="168" t="s">
        <v>5425</v>
      </c>
      <c r="I1321" s="168">
        <v>2020</v>
      </c>
      <c r="L1321" s="168" t="s">
        <v>5</v>
      </c>
      <c r="M1321" s="168" t="s">
        <v>5</v>
      </c>
      <c r="N1321" s="85" t="s">
        <v>5322</v>
      </c>
      <c r="O1321" s="168" t="s">
        <v>1741</v>
      </c>
      <c r="P1321" s="168" t="s">
        <v>4272</v>
      </c>
      <c r="R1321" s="169" t="s">
        <v>5372</v>
      </c>
      <c r="U1321" s="168" t="s">
        <v>1685</v>
      </c>
      <c r="V1321" s="169" t="s">
        <v>5383</v>
      </c>
      <c r="W1321" s="169" t="s">
        <v>5384</v>
      </c>
      <c r="Y1321" s="85" t="s">
        <v>5254</v>
      </c>
      <c r="Z1321" s="85" t="s">
        <v>5255</v>
      </c>
      <c r="AA1321" s="168" t="s">
        <v>19</v>
      </c>
      <c r="AB1321" s="85" t="s">
        <v>5380</v>
      </c>
      <c r="AC1321" s="168">
        <v>200</v>
      </c>
    </row>
    <row r="1322" spans="1:29">
      <c r="A1322" s="165">
        <v>1321</v>
      </c>
      <c r="C1322" s="168" t="s">
        <v>1848</v>
      </c>
      <c r="D1322" s="85" t="s">
        <v>5296</v>
      </c>
      <c r="E1322" s="168" t="str">
        <f t="shared" si="46"/>
        <v>태안읍-2020-24</v>
      </c>
      <c r="F1322" s="85" t="s">
        <v>5343</v>
      </c>
      <c r="G1322" s="165" t="s">
        <v>2</v>
      </c>
      <c r="H1322" s="168" t="s">
        <v>5425</v>
      </c>
      <c r="I1322" s="168">
        <v>2020</v>
      </c>
      <c r="L1322" s="168" t="s">
        <v>5</v>
      </c>
      <c r="M1322" s="168" t="s">
        <v>5</v>
      </c>
      <c r="N1322" s="85" t="s">
        <v>5322</v>
      </c>
      <c r="O1322" s="168" t="s">
        <v>1741</v>
      </c>
      <c r="P1322" s="168" t="s">
        <v>4272</v>
      </c>
      <c r="R1322" s="169" t="s">
        <v>5372</v>
      </c>
      <c r="U1322" s="168" t="s">
        <v>1685</v>
      </c>
      <c r="V1322" s="169" t="s">
        <v>5383</v>
      </c>
      <c r="W1322" s="169" t="s">
        <v>5384</v>
      </c>
      <c r="Y1322" s="85" t="s">
        <v>5254</v>
      </c>
      <c r="Z1322" s="85" t="s">
        <v>5255</v>
      </c>
      <c r="AA1322" s="168" t="s">
        <v>19</v>
      </c>
      <c r="AB1322" s="85" t="s">
        <v>5380</v>
      </c>
      <c r="AC1322" s="168">
        <v>200</v>
      </c>
    </row>
    <row r="1323" spans="1:29">
      <c r="A1323" s="165">
        <v>1322</v>
      </c>
      <c r="C1323" s="168" t="s">
        <v>1848</v>
      </c>
      <c r="D1323" s="85" t="s">
        <v>5297</v>
      </c>
      <c r="E1323" s="168" t="str">
        <f t="shared" si="46"/>
        <v>태안읍-2020-24</v>
      </c>
      <c r="F1323" s="85" t="s">
        <v>5344</v>
      </c>
      <c r="G1323" s="165" t="s">
        <v>2</v>
      </c>
      <c r="H1323" s="168" t="s">
        <v>5425</v>
      </c>
      <c r="I1323" s="168">
        <v>2020</v>
      </c>
      <c r="L1323" s="168" t="s">
        <v>5</v>
      </c>
      <c r="M1323" s="168" t="s">
        <v>5</v>
      </c>
      <c r="N1323" s="85" t="s">
        <v>5322</v>
      </c>
      <c r="O1323" s="168" t="s">
        <v>1741</v>
      </c>
      <c r="P1323" s="168" t="s">
        <v>4272</v>
      </c>
      <c r="R1323" s="169" t="s">
        <v>5372</v>
      </c>
      <c r="U1323" s="168" t="s">
        <v>1685</v>
      </c>
      <c r="V1323" s="169" t="s">
        <v>5383</v>
      </c>
      <c r="W1323" s="169" t="s">
        <v>5384</v>
      </c>
      <c r="Y1323" s="85" t="s">
        <v>5254</v>
      </c>
      <c r="Z1323" s="85" t="s">
        <v>5255</v>
      </c>
      <c r="AA1323" s="168" t="s">
        <v>19</v>
      </c>
      <c r="AB1323" s="85" t="s">
        <v>5380</v>
      </c>
      <c r="AC1323" s="168">
        <v>200</v>
      </c>
    </row>
    <row r="1324" spans="1:29">
      <c r="A1324" s="165">
        <v>1323</v>
      </c>
      <c r="C1324" s="168" t="s">
        <v>1848</v>
      </c>
      <c r="D1324" s="85" t="s">
        <v>5298</v>
      </c>
      <c r="E1324" s="168" t="str">
        <f t="shared" si="46"/>
        <v>태안읍-2020-24</v>
      </c>
      <c r="F1324" s="85" t="s">
        <v>5345</v>
      </c>
      <c r="G1324" s="165" t="s">
        <v>2</v>
      </c>
      <c r="H1324" s="168" t="s">
        <v>5425</v>
      </c>
      <c r="I1324" s="168">
        <v>2020</v>
      </c>
      <c r="L1324" s="168" t="s">
        <v>5</v>
      </c>
      <c r="M1324" s="168" t="s">
        <v>5</v>
      </c>
      <c r="N1324" s="85" t="s">
        <v>5322</v>
      </c>
      <c r="O1324" s="168" t="s">
        <v>1741</v>
      </c>
      <c r="P1324" s="168" t="s">
        <v>4272</v>
      </c>
      <c r="R1324" s="169" t="s">
        <v>5372</v>
      </c>
      <c r="U1324" s="168" t="s">
        <v>1685</v>
      </c>
      <c r="V1324" s="169" t="s">
        <v>5383</v>
      </c>
      <c r="W1324" s="169" t="s">
        <v>5384</v>
      </c>
      <c r="Y1324" s="85" t="s">
        <v>5254</v>
      </c>
      <c r="Z1324" s="85" t="s">
        <v>5255</v>
      </c>
      <c r="AA1324" s="168" t="s">
        <v>19</v>
      </c>
      <c r="AB1324" s="85" t="s">
        <v>5380</v>
      </c>
      <c r="AC1324" s="168">
        <v>200</v>
      </c>
    </row>
    <row r="1325" spans="1:29">
      <c r="A1325" s="165">
        <v>1324</v>
      </c>
      <c r="C1325" s="168" t="s">
        <v>1848</v>
      </c>
      <c r="D1325" s="85" t="s">
        <v>5299</v>
      </c>
      <c r="E1325" s="168" t="str">
        <f t="shared" si="46"/>
        <v>태안읍-2020-24</v>
      </c>
      <c r="F1325" s="85" t="s">
        <v>5346</v>
      </c>
      <c r="G1325" s="165" t="s">
        <v>2</v>
      </c>
      <c r="H1325" s="168" t="s">
        <v>5425</v>
      </c>
      <c r="I1325" s="168">
        <v>2020</v>
      </c>
      <c r="L1325" s="168" t="s">
        <v>5</v>
      </c>
      <c r="M1325" s="168" t="s">
        <v>5</v>
      </c>
      <c r="N1325" s="85" t="s">
        <v>5322</v>
      </c>
      <c r="O1325" s="168" t="s">
        <v>1741</v>
      </c>
      <c r="P1325" s="168" t="s">
        <v>4272</v>
      </c>
      <c r="R1325" s="169" t="s">
        <v>5372</v>
      </c>
      <c r="U1325" s="168" t="s">
        <v>1685</v>
      </c>
      <c r="V1325" s="169" t="s">
        <v>5383</v>
      </c>
      <c r="W1325" s="169" t="s">
        <v>5384</v>
      </c>
      <c r="Y1325" s="85" t="s">
        <v>5254</v>
      </c>
      <c r="Z1325" s="85" t="s">
        <v>5255</v>
      </c>
      <c r="AA1325" s="168" t="s">
        <v>19</v>
      </c>
      <c r="AB1325" s="85" t="s">
        <v>5380</v>
      </c>
      <c r="AC1325" s="168">
        <v>200</v>
      </c>
    </row>
    <row r="1326" spans="1:29">
      <c r="A1326" s="165">
        <v>1325</v>
      </c>
      <c r="C1326" s="168" t="s">
        <v>1848</v>
      </c>
      <c r="D1326" s="85" t="s">
        <v>5300</v>
      </c>
      <c r="E1326" s="168" t="str">
        <f t="shared" si="46"/>
        <v>태안읍-2020-24</v>
      </c>
      <c r="F1326" s="85" t="s">
        <v>5347</v>
      </c>
      <c r="G1326" s="165" t="s">
        <v>2</v>
      </c>
      <c r="H1326" s="168" t="s">
        <v>5425</v>
      </c>
      <c r="I1326" s="168">
        <v>2020</v>
      </c>
      <c r="L1326" s="168" t="s">
        <v>5</v>
      </c>
      <c r="M1326" s="168" t="s">
        <v>5</v>
      </c>
      <c r="N1326" s="85" t="s">
        <v>5322</v>
      </c>
      <c r="O1326" s="168" t="s">
        <v>1741</v>
      </c>
      <c r="P1326" s="168" t="s">
        <v>4272</v>
      </c>
      <c r="R1326" s="169" t="s">
        <v>5372</v>
      </c>
      <c r="U1326" s="168" t="s">
        <v>1685</v>
      </c>
      <c r="V1326" s="169" t="s">
        <v>5383</v>
      </c>
      <c r="W1326" s="169" t="s">
        <v>5384</v>
      </c>
      <c r="Y1326" s="85" t="s">
        <v>5254</v>
      </c>
      <c r="Z1326" s="85" t="s">
        <v>5255</v>
      </c>
      <c r="AA1326" s="168" t="s">
        <v>19</v>
      </c>
      <c r="AB1326" s="85" t="s">
        <v>5380</v>
      </c>
      <c r="AC1326" s="168">
        <v>200</v>
      </c>
    </row>
    <row r="1327" spans="1:29">
      <c r="A1327" s="165">
        <v>1326</v>
      </c>
      <c r="C1327" s="168" t="s">
        <v>1848</v>
      </c>
      <c r="D1327" s="85" t="s">
        <v>5301</v>
      </c>
      <c r="E1327" s="168" t="str">
        <f t="shared" si="46"/>
        <v>태안읍-2020-24</v>
      </c>
      <c r="F1327" s="85" t="s">
        <v>5348</v>
      </c>
      <c r="G1327" s="165" t="s">
        <v>2</v>
      </c>
      <c r="H1327" s="168" t="s">
        <v>5425</v>
      </c>
      <c r="I1327" s="168">
        <v>2020</v>
      </c>
      <c r="L1327" s="168" t="s">
        <v>5</v>
      </c>
      <c r="M1327" s="168" t="s">
        <v>5</v>
      </c>
      <c r="N1327" s="85" t="s">
        <v>5322</v>
      </c>
      <c r="O1327" s="168" t="s">
        <v>1741</v>
      </c>
      <c r="P1327" s="168" t="s">
        <v>4272</v>
      </c>
      <c r="R1327" s="169" t="s">
        <v>5372</v>
      </c>
      <c r="U1327" s="168" t="s">
        <v>1685</v>
      </c>
      <c r="V1327" s="169" t="s">
        <v>5383</v>
      </c>
      <c r="W1327" s="169" t="s">
        <v>5384</v>
      </c>
      <c r="Y1327" s="85" t="s">
        <v>5254</v>
      </c>
      <c r="Z1327" s="85" t="s">
        <v>5255</v>
      </c>
      <c r="AA1327" s="168" t="s">
        <v>19</v>
      </c>
      <c r="AB1327" s="85" t="s">
        <v>5380</v>
      </c>
      <c r="AC1327" s="168">
        <v>200</v>
      </c>
    </row>
    <row r="1328" spans="1:29">
      <c r="A1328" s="165">
        <v>1327</v>
      </c>
      <c r="C1328" s="168" t="s">
        <v>1848</v>
      </c>
      <c r="D1328" s="85" t="s">
        <v>5302</v>
      </c>
      <c r="E1328" s="168" t="str">
        <f t="shared" si="46"/>
        <v>태안읍-2020-24</v>
      </c>
      <c r="F1328" s="85" t="s">
        <v>5349</v>
      </c>
      <c r="G1328" s="165" t="s">
        <v>2</v>
      </c>
      <c r="H1328" s="168" t="s">
        <v>5425</v>
      </c>
      <c r="I1328" s="168">
        <v>2020</v>
      </c>
      <c r="L1328" s="168" t="s">
        <v>5</v>
      </c>
      <c r="M1328" s="168" t="s">
        <v>5</v>
      </c>
      <c r="N1328" s="85" t="s">
        <v>5322</v>
      </c>
      <c r="O1328" s="168" t="s">
        <v>1741</v>
      </c>
      <c r="P1328" s="168" t="s">
        <v>4272</v>
      </c>
      <c r="R1328" s="169" t="s">
        <v>5372</v>
      </c>
      <c r="U1328" s="168" t="s">
        <v>1685</v>
      </c>
      <c r="V1328" s="169" t="s">
        <v>5383</v>
      </c>
      <c r="W1328" s="169" t="s">
        <v>5384</v>
      </c>
      <c r="Y1328" s="85" t="s">
        <v>5254</v>
      </c>
      <c r="Z1328" s="85" t="s">
        <v>5255</v>
      </c>
      <c r="AA1328" s="168" t="s">
        <v>19</v>
      </c>
      <c r="AB1328" s="85" t="s">
        <v>5380</v>
      </c>
      <c r="AC1328" s="168">
        <v>200</v>
      </c>
    </row>
    <row r="1329" spans="1:29">
      <c r="A1329" s="165">
        <v>1328</v>
      </c>
      <c r="C1329" s="168" t="s">
        <v>1848</v>
      </c>
      <c r="D1329" s="85" t="s">
        <v>5303</v>
      </c>
      <c r="E1329" s="168" t="str">
        <f t="shared" si="46"/>
        <v>태안읍-2020-24</v>
      </c>
      <c r="F1329" s="85" t="s">
        <v>5350</v>
      </c>
      <c r="G1329" s="165" t="s">
        <v>2</v>
      </c>
      <c r="H1329" s="168" t="s">
        <v>5425</v>
      </c>
      <c r="I1329" s="168">
        <v>2020</v>
      </c>
      <c r="L1329" s="168" t="s">
        <v>1909</v>
      </c>
      <c r="M1329" s="168" t="s">
        <v>1909</v>
      </c>
      <c r="N1329" s="85" t="s">
        <v>5322</v>
      </c>
      <c r="O1329" s="168" t="s">
        <v>1741</v>
      </c>
      <c r="P1329" s="168" t="s">
        <v>4272</v>
      </c>
      <c r="R1329" s="169" t="s">
        <v>5372</v>
      </c>
      <c r="U1329" s="168" t="s">
        <v>1685</v>
      </c>
      <c r="V1329" s="169" t="s">
        <v>5383</v>
      </c>
      <c r="W1329" s="169" t="s">
        <v>5384</v>
      </c>
      <c r="Y1329" s="85" t="s">
        <v>5378</v>
      </c>
      <c r="Z1329" s="85" t="s">
        <v>3372</v>
      </c>
      <c r="AA1329" s="168" t="s">
        <v>19</v>
      </c>
      <c r="AB1329" s="85" t="s">
        <v>5380</v>
      </c>
      <c r="AC1329" s="168">
        <v>200</v>
      </c>
    </row>
    <row r="1330" spans="1:29">
      <c r="A1330" s="165">
        <v>1329</v>
      </c>
      <c r="C1330" s="168" t="s">
        <v>1848</v>
      </c>
      <c r="D1330" s="85" t="s">
        <v>5304</v>
      </c>
      <c r="E1330" s="168" t="str">
        <f t="shared" si="46"/>
        <v>태안읍-2020-24</v>
      </c>
      <c r="F1330" s="85" t="s">
        <v>5351</v>
      </c>
      <c r="G1330" s="165" t="s">
        <v>2</v>
      </c>
      <c r="H1330" s="168" t="s">
        <v>5425</v>
      </c>
      <c r="I1330" s="168">
        <v>2020</v>
      </c>
      <c r="L1330" s="168" t="s">
        <v>1909</v>
      </c>
      <c r="M1330" s="168" t="s">
        <v>1909</v>
      </c>
      <c r="N1330" s="85" t="s">
        <v>5322</v>
      </c>
      <c r="O1330" s="168" t="s">
        <v>1741</v>
      </c>
      <c r="P1330" s="168" t="s">
        <v>4272</v>
      </c>
      <c r="R1330" s="169" t="s">
        <v>5372</v>
      </c>
      <c r="U1330" s="168" t="s">
        <v>1685</v>
      </c>
      <c r="V1330" s="169" t="s">
        <v>5383</v>
      </c>
      <c r="W1330" s="169" t="s">
        <v>5384</v>
      </c>
      <c r="Y1330" s="85" t="s">
        <v>5378</v>
      </c>
      <c r="Z1330" s="85" t="s">
        <v>3372</v>
      </c>
      <c r="AA1330" s="168" t="s">
        <v>19</v>
      </c>
      <c r="AB1330" s="85" t="s">
        <v>5380</v>
      </c>
      <c r="AC1330" s="168">
        <v>200</v>
      </c>
    </row>
    <row r="1331" spans="1:29">
      <c r="A1331" s="165">
        <v>1330</v>
      </c>
      <c r="C1331" s="168" t="s">
        <v>1848</v>
      </c>
      <c r="D1331" s="85" t="s">
        <v>5305</v>
      </c>
      <c r="E1331" s="168" t="str">
        <f t="shared" si="46"/>
        <v>태안읍-2020-24</v>
      </c>
      <c r="F1331" s="85" t="s">
        <v>5352</v>
      </c>
      <c r="G1331" s="165" t="s">
        <v>2</v>
      </c>
      <c r="H1331" s="168" t="s">
        <v>5425</v>
      </c>
      <c r="I1331" s="168">
        <v>2020</v>
      </c>
      <c r="L1331" s="168" t="s">
        <v>1909</v>
      </c>
      <c r="M1331" s="168" t="s">
        <v>1909</v>
      </c>
      <c r="N1331" s="85" t="s">
        <v>5322</v>
      </c>
      <c r="O1331" s="168" t="s">
        <v>1741</v>
      </c>
      <c r="P1331" s="168" t="s">
        <v>4272</v>
      </c>
      <c r="R1331" s="169" t="s">
        <v>5372</v>
      </c>
      <c r="U1331" s="168" t="s">
        <v>1685</v>
      </c>
      <c r="V1331" s="169" t="s">
        <v>5383</v>
      </c>
      <c r="W1331" s="169" t="s">
        <v>5384</v>
      </c>
      <c r="Y1331" s="85" t="s">
        <v>5378</v>
      </c>
      <c r="Z1331" s="85" t="s">
        <v>3372</v>
      </c>
      <c r="AA1331" s="168" t="s">
        <v>19</v>
      </c>
      <c r="AB1331" s="85" t="s">
        <v>5380</v>
      </c>
      <c r="AC1331" s="168">
        <v>200</v>
      </c>
    </row>
    <row r="1332" spans="1:29">
      <c r="A1332" s="165">
        <v>1331</v>
      </c>
      <c r="C1332" s="168" t="s">
        <v>1848</v>
      </c>
      <c r="D1332" s="85" t="s">
        <v>5306</v>
      </c>
      <c r="E1332" s="168" t="str">
        <f t="shared" si="46"/>
        <v>근흥면-2020-07</v>
      </c>
      <c r="F1332" s="85" t="s">
        <v>5353</v>
      </c>
      <c r="G1332" s="165" t="s">
        <v>2</v>
      </c>
      <c r="H1332" s="85" t="s">
        <v>5394</v>
      </c>
      <c r="I1332" s="168">
        <v>2020</v>
      </c>
      <c r="L1332" s="168" t="s">
        <v>5</v>
      </c>
      <c r="M1332" s="168" t="s">
        <v>5</v>
      </c>
      <c r="N1332" s="85" t="s">
        <v>5323</v>
      </c>
      <c r="O1332" s="85" t="s">
        <v>173</v>
      </c>
      <c r="P1332" s="85" t="s">
        <v>5367</v>
      </c>
      <c r="R1332" s="169" t="s">
        <v>5373</v>
      </c>
      <c r="U1332" s="168" t="s">
        <v>1691</v>
      </c>
      <c r="V1332" s="97" t="s">
        <v>5385</v>
      </c>
      <c r="W1332" s="97" t="s">
        <v>5386</v>
      </c>
      <c r="Y1332" s="85" t="s">
        <v>4605</v>
      </c>
      <c r="Z1332" s="85" t="s">
        <v>219</v>
      </c>
      <c r="AA1332" s="168" t="s">
        <v>19</v>
      </c>
      <c r="AB1332" s="85" t="s">
        <v>5382</v>
      </c>
      <c r="AC1332" s="168">
        <v>200</v>
      </c>
    </row>
    <row r="1333" spans="1:29">
      <c r="A1333" s="165">
        <v>1332</v>
      </c>
      <c r="C1333" s="168" t="s">
        <v>1848</v>
      </c>
      <c r="D1333" s="85" t="s">
        <v>5307</v>
      </c>
      <c r="E1333" s="168" t="str">
        <f t="shared" si="46"/>
        <v>고남면-2020-01</v>
      </c>
      <c r="F1333" s="85" t="s">
        <v>5354</v>
      </c>
      <c r="G1333" s="165" t="s">
        <v>2</v>
      </c>
      <c r="H1333" s="168" t="s">
        <v>5394</v>
      </c>
      <c r="I1333" s="168">
        <v>2020</v>
      </c>
      <c r="L1333" s="168" t="s">
        <v>5</v>
      </c>
      <c r="M1333" s="168" t="s">
        <v>5</v>
      </c>
      <c r="N1333" s="85" t="s">
        <v>5324</v>
      </c>
      <c r="O1333" s="85" t="s">
        <v>196</v>
      </c>
      <c r="P1333" s="85" t="s">
        <v>4696</v>
      </c>
      <c r="R1333" s="169" t="s">
        <v>5374</v>
      </c>
      <c r="U1333" s="85" t="s">
        <v>1687</v>
      </c>
      <c r="V1333" s="97" t="s">
        <v>5387</v>
      </c>
      <c r="W1333" s="97" t="s">
        <v>5388</v>
      </c>
      <c r="Y1333" s="85" t="s">
        <v>4605</v>
      </c>
      <c r="Z1333" s="85" t="s">
        <v>219</v>
      </c>
      <c r="AA1333" s="168" t="s">
        <v>19</v>
      </c>
      <c r="AB1333" s="85" t="s">
        <v>5382</v>
      </c>
      <c r="AC1333" s="168">
        <v>200</v>
      </c>
    </row>
    <row r="1334" spans="1:29">
      <c r="A1334" s="165">
        <v>1333</v>
      </c>
      <c r="C1334" s="168" t="s">
        <v>1848</v>
      </c>
      <c r="D1334" s="85" t="s">
        <v>5308</v>
      </c>
      <c r="E1334" s="168" t="str">
        <f t="shared" si="46"/>
        <v>고남면-2020-01</v>
      </c>
      <c r="F1334" s="85" t="s">
        <v>5355</v>
      </c>
      <c r="G1334" s="165" t="s">
        <v>2</v>
      </c>
      <c r="H1334" s="168" t="s">
        <v>5394</v>
      </c>
      <c r="I1334" s="168">
        <v>2020</v>
      </c>
      <c r="L1334" s="168" t="s">
        <v>5</v>
      </c>
      <c r="M1334" s="168" t="s">
        <v>5</v>
      </c>
      <c r="N1334" s="85" t="s">
        <v>5324</v>
      </c>
      <c r="O1334" s="168" t="s">
        <v>196</v>
      </c>
      <c r="P1334" s="168" t="s">
        <v>4696</v>
      </c>
      <c r="R1334" s="169" t="s">
        <v>5374</v>
      </c>
      <c r="U1334" s="168" t="s">
        <v>1687</v>
      </c>
      <c r="V1334" s="169" t="s">
        <v>5387</v>
      </c>
      <c r="W1334" s="169" t="s">
        <v>5388</v>
      </c>
      <c r="Y1334" s="85" t="s">
        <v>3370</v>
      </c>
      <c r="Z1334" s="85" t="s">
        <v>219</v>
      </c>
      <c r="AA1334" s="168" t="s">
        <v>19</v>
      </c>
      <c r="AB1334" s="85" t="s">
        <v>5380</v>
      </c>
      <c r="AC1334" s="168">
        <v>200</v>
      </c>
    </row>
    <row r="1335" spans="1:29">
      <c r="A1335" s="165">
        <v>1334</v>
      </c>
      <c r="C1335" s="168" t="s">
        <v>1848</v>
      </c>
      <c r="D1335" s="85" t="s">
        <v>5309</v>
      </c>
      <c r="E1335" s="168" t="str">
        <f t="shared" si="46"/>
        <v>고남면-2020-01</v>
      </c>
      <c r="F1335" s="85" t="s">
        <v>5356</v>
      </c>
      <c r="G1335" s="165" t="s">
        <v>2</v>
      </c>
      <c r="H1335" s="168" t="s">
        <v>5394</v>
      </c>
      <c r="I1335" s="168">
        <v>2020</v>
      </c>
      <c r="L1335" s="168" t="s">
        <v>5</v>
      </c>
      <c r="M1335" s="168" t="s">
        <v>5</v>
      </c>
      <c r="N1335" s="85" t="s">
        <v>5324</v>
      </c>
      <c r="O1335" s="168" t="s">
        <v>196</v>
      </c>
      <c r="P1335" s="168" t="s">
        <v>4696</v>
      </c>
      <c r="R1335" s="169" t="s">
        <v>5374</v>
      </c>
      <c r="U1335" s="168" t="s">
        <v>1687</v>
      </c>
      <c r="V1335" s="169" t="s">
        <v>5387</v>
      </c>
      <c r="W1335" s="169" t="s">
        <v>5388</v>
      </c>
      <c r="Y1335" s="85" t="s">
        <v>3370</v>
      </c>
      <c r="Z1335" s="85" t="s">
        <v>219</v>
      </c>
      <c r="AA1335" s="168" t="s">
        <v>19</v>
      </c>
      <c r="AB1335" s="85" t="s">
        <v>5380</v>
      </c>
      <c r="AC1335" s="168">
        <v>200</v>
      </c>
    </row>
    <row r="1336" spans="1:29">
      <c r="A1336" s="165">
        <v>1335</v>
      </c>
      <c r="C1336" s="168" t="s">
        <v>1848</v>
      </c>
      <c r="D1336" s="85" t="s">
        <v>5310</v>
      </c>
      <c r="E1336" s="168" t="str">
        <f t="shared" si="46"/>
        <v>고남면-2020-01</v>
      </c>
      <c r="F1336" s="85" t="s">
        <v>5357</v>
      </c>
      <c r="G1336" s="165" t="s">
        <v>2</v>
      </c>
      <c r="H1336" s="168" t="s">
        <v>5394</v>
      </c>
      <c r="I1336" s="168">
        <v>2020</v>
      </c>
      <c r="L1336" s="168" t="s">
        <v>5</v>
      </c>
      <c r="M1336" s="168" t="s">
        <v>5</v>
      </c>
      <c r="N1336" s="85" t="s">
        <v>5324</v>
      </c>
      <c r="O1336" s="168" t="s">
        <v>196</v>
      </c>
      <c r="P1336" s="168" t="s">
        <v>4696</v>
      </c>
      <c r="R1336" s="169" t="s">
        <v>5374</v>
      </c>
      <c r="U1336" s="168" t="s">
        <v>1687</v>
      </c>
      <c r="V1336" s="169" t="s">
        <v>5387</v>
      </c>
      <c r="W1336" s="169" t="s">
        <v>5388</v>
      </c>
      <c r="Y1336" s="85" t="s">
        <v>3370</v>
      </c>
      <c r="Z1336" s="85" t="s">
        <v>219</v>
      </c>
      <c r="AA1336" s="168" t="s">
        <v>19</v>
      </c>
      <c r="AB1336" s="85" t="s">
        <v>5380</v>
      </c>
      <c r="AC1336" s="168">
        <v>200</v>
      </c>
    </row>
    <row r="1337" spans="1:29">
      <c r="A1337" s="165">
        <v>1336</v>
      </c>
      <c r="C1337" s="168" t="s">
        <v>1848</v>
      </c>
      <c r="D1337" s="85" t="s">
        <v>5311</v>
      </c>
      <c r="E1337" s="168" t="str">
        <f t="shared" si="46"/>
        <v>고남면-2020-01</v>
      </c>
      <c r="F1337" s="85" t="s">
        <v>5358</v>
      </c>
      <c r="G1337" s="165" t="s">
        <v>2</v>
      </c>
      <c r="H1337" s="168" t="s">
        <v>5394</v>
      </c>
      <c r="I1337" s="168">
        <v>2020</v>
      </c>
      <c r="L1337" s="168" t="s">
        <v>5</v>
      </c>
      <c r="M1337" s="168" t="s">
        <v>5</v>
      </c>
      <c r="N1337" s="85" t="s">
        <v>5324</v>
      </c>
      <c r="O1337" s="168" t="s">
        <v>196</v>
      </c>
      <c r="P1337" s="168" t="s">
        <v>4696</v>
      </c>
      <c r="R1337" s="169" t="s">
        <v>5374</v>
      </c>
      <c r="U1337" s="168" t="s">
        <v>1687</v>
      </c>
      <c r="V1337" s="169" t="s">
        <v>5387</v>
      </c>
      <c r="W1337" s="169" t="s">
        <v>5388</v>
      </c>
      <c r="Y1337" s="85" t="s">
        <v>3370</v>
      </c>
      <c r="Z1337" s="85" t="s">
        <v>219</v>
      </c>
      <c r="AA1337" s="168" t="s">
        <v>19</v>
      </c>
      <c r="AB1337" s="85" t="s">
        <v>5380</v>
      </c>
      <c r="AC1337" s="168">
        <v>200</v>
      </c>
    </row>
    <row r="1338" spans="1:29">
      <c r="A1338" s="165">
        <v>1337</v>
      </c>
      <c r="C1338" s="168" t="s">
        <v>1848</v>
      </c>
      <c r="D1338" s="85" t="s">
        <v>5312</v>
      </c>
      <c r="E1338" s="168" t="str">
        <f t="shared" si="46"/>
        <v>태안읍-2020-25</v>
      </c>
      <c r="F1338" s="85" t="s">
        <v>5359</v>
      </c>
      <c r="G1338" s="165" t="s">
        <v>2</v>
      </c>
      <c r="H1338" s="168" t="s">
        <v>5394</v>
      </c>
      <c r="I1338" s="168">
        <v>2020</v>
      </c>
      <c r="L1338" s="168" t="s">
        <v>1909</v>
      </c>
      <c r="M1338" s="168" t="s">
        <v>1909</v>
      </c>
      <c r="N1338" s="85" t="s">
        <v>5325</v>
      </c>
      <c r="O1338" s="168" t="s">
        <v>1741</v>
      </c>
      <c r="P1338" s="85" t="s">
        <v>4685</v>
      </c>
      <c r="R1338" s="169" t="s">
        <v>5375</v>
      </c>
      <c r="U1338" s="85" t="s">
        <v>1685</v>
      </c>
      <c r="Y1338" s="85" t="s">
        <v>5008</v>
      </c>
      <c r="Z1338" s="85" t="s">
        <v>3372</v>
      </c>
      <c r="AA1338" s="168" t="s">
        <v>19</v>
      </c>
      <c r="AB1338" s="85" t="s">
        <v>5380</v>
      </c>
      <c r="AC1338" s="168">
        <v>200</v>
      </c>
    </row>
    <row r="1339" spans="1:29">
      <c r="A1339" s="165">
        <v>1338</v>
      </c>
      <c r="C1339" s="168" t="s">
        <v>1848</v>
      </c>
      <c r="D1339" s="85" t="s">
        <v>5313</v>
      </c>
      <c r="E1339" s="168" t="str">
        <f t="shared" si="46"/>
        <v>태안읍-2020-25</v>
      </c>
      <c r="F1339" s="85" t="s">
        <v>5360</v>
      </c>
      <c r="G1339" s="165" t="s">
        <v>2</v>
      </c>
      <c r="H1339" s="168" t="s">
        <v>5394</v>
      </c>
      <c r="I1339" s="168">
        <v>2020</v>
      </c>
      <c r="L1339" s="168" t="s">
        <v>1909</v>
      </c>
      <c r="M1339" s="168" t="s">
        <v>1909</v>
      </c>
      <c r="N1339" s="85" t="s">
        <v>5325</v>
      </c>
      <c r="O1339" s="168" t="s">
        <v>1741</v>
      </c>
      <c r="P1339" s="168" t="s">
        <v>5368</v>
      </c>
      <c r="R1339" s="169" t="s">
        <v>5375</v>
      </c>
      <c r="U1339" s="168" t="s">
        <v>1685</v>
      </c>
      <c r="Y1339" s="85" t="s">
        <v>5008</v>
      </c>
      <c r="Z1339" s="85" t="s">
        <v>3372</v>
      </c>
      <c r="AA1339" s="168" t="s">
        <v>19</v>
      </c>
      <c r="AB1339" s="85" t="s">
        <v>5380</v>
      </c>
      <c r="AC1339" s="168">
        <v>200</v>
      </c>
    </row>
    <row r="1340" spans="1:29">
      <c r="A1340" s="165">
        <v>1339</v>
      </c>
      <c r="C1340" s="168" t="s">
        <v>1848</v>
      </c>
      <c r="D1340" s="85" t="s">
        <v>5314</v>
      </c>
      <c r="E1340" s="168" t="str">
        <f t="shared" si="46"/>
        <v>태안읍-2020-25</v>
      </c>
      <c r="F1340" s="85" t="s">
        <v>5361</v>
      </c>
      <c r="G1340" s="165" t="s">
        <v>5427</v>
      </c>
      <c r="H1340" s="168" t="s">
        <v>5394</v>
      </c>
      <c r="I1340" s="168">
        <v>2020</v>
      </c>
      <c r="L1340" s="168" t="s">
        <v>5</v>
      </c>
      <c r="M1340" s="168" t="s">
        <v>5</v>
      </c>
      <c r="N1340" s="85" t="s">
        <v>5325</v>
      </c>
      <c r="O1340" s="168" t="s">
        <v>1741</v>
      </c>
      <c r="P1340" s="168" t="s">
        <v>5368</v>
      </c>
      <c r="R1340" s="169" t="s">
        <v>5375</v>
      </c>
      <c r="U1340" s="168" t="s">
        <v>1685</v>
      </c>
      <c r="Y1340" s="85" t="s">
        <v>5032</v>
      </c>
      <c r="Z1340" s="85" t="s">
        <v>5379</v>
      </c>
      <c r="AA1340" s="168" t="s">
        <v>19</v>
      </c>
      <c r="AB1340" s="85" t="s">
        <v>5381</v>
      </c>
      <c r="AC1340" s="168">
        <v>200</v>
      </c>
    </row>
    <row r="1341" spans="1:29">
      <c r="A1341" s="165">
        <v>1340</v>
      </c>
      <c r="C1341" s="168" t="s">
        <v>1848</v>
      </c>
      <c r="D1341" s="85" t="s">
        <v>5315</v>
      </c>
      <c r="E1341" s="168" t="str">
        <f t="shared" si="46"/>
        <v>태안읍-2020-25</v>
      </c>
      <c r="F1341" s="85" t="s">
        <v>5362</v>
      </c>
      <c r="G1341" s="165" t="s">
        <v>2</v>
      </c>
      <c r="H1341" s="168" t="s">
        <v>5394</v>
      </c>
      <c r="I1341" s="168">
        <v>2020</v>
      </c>
      <c r="L1341" s="168" t="s">
        <v>5</v>
      </c>
      <c r="M1341" s="168" t="s">
        <v>5</v>
      </c>
      <c r="N1341" s="85" t="s">
        <v>5325</v>
      </c>
      <c r="O1341" s="168" t="s">
        <v>1741</v>
      </c>
      <c r="P1341" s="168" t="s">
        <v>5368</v>
      </c>
      <c r="R1341" s="169" t="s">
        <v>5375</v>
      </c>
      <c r="U1341" s="168" t="s">
        <v>1685</v>
      </c>
      <c r="Y1341" s="85" t="s">
        <v>5032</v>
      </c>
      <c r="Z1341" s="85" t="s">
        <v>5379</v>
      </c>
      <c r="AA1341" s="168" t="s">
        <v>19</v>
      </c>
      <c r="AB1341" s="85" t="s">
        <v>5381</v>
      </c>
      <c r="AC1341" s="168">
        <v>200</v>
      </c>
    </row>
    <row r="1342" spans="1:29">
      <c r="A1342" s="165">
        <v>1341</v>
      </c>
      <c r="C1342" s="168" t="s">
        <v>1848</v>
      </c>
      <c r="D1342" s="85" t="s">
        <v>5316</v>
      </c>
      <c r="E1342" s="168" t="str">
        <f t="shared" si="46"/>
        <v>소원면-2020-03</v>
      </c>
      <c r="F1342" s="85" t="s">
        <v>5363</v>
      </c>
      <c r="G1342" s="165" t="s">
        <v>2</v>
      </c>
      <c r="H1342" s="168" t="s">
        <v>5394</v>
      </c>
      <c r="I1342" s="168">
        <v>2020</v>
      </c>
      <c r="L1342" s="168" t="s">
        <v>1909</v>
      </c>
      <c r="M1342" s="168" t="s">
        <v>1909</v>
      </c>
      <c r="N1342" s="85" t="s">
        <v>5326</v>
      </c>
      <c r="O1342" s="85" t="s">
        <v>174</v>
      </c>
      <c r="P1342" s="168" t="s">
        <v>5369</v>
      </c>
      <c r="R1342" s="169" t="s">
        <v>5376</v>
      </c>
      <c r="U1342" s="85" t="s">
        <v>1693</v>
      </c>
      <c r="Y1342" s="85" t="s">
        <v>5008</v>
      </c>
      <c r="Z1342" s="85" t="s">
        <v>3372</v>
      </c>
      <c r="AA1342" s="168" t="s">
        <v>19</v>
      </c>
      <c r="AB1342" s="85" t="s">
        <v>5380</v>
      </c>
      <c r="AC1342" s="168">
        <v>200</v>
      </c>
    </row>
    <row r="1343" spans="1:29">
      <c r="A1343" s="165">
        <v>1342</v>
      </c>
      <c r="C1343" s="168" t="s">
        <v>1848</v>
      </c>
      <c r="D1343" s="85" t="s">
        <v>5317</v>
      </c>
      <c r="E1343" s="168" t="str">
        <f t="shared" si="46"/>
        <v>소원면-2020-03</v>
      </c>
      <c r="F1343" s="85" t="s">
        <v>5364</v>
      </c>
      <c r="G1343" s="165" t="s">
        <v>2</v>
      </c>
      <c r="H1343" s="168" t="s">
        <v>5394</v>
      </c>
      <c r="I1343" s="168">
        <v>2020</v>
      </c>
      <c r="L1343" s="168" t="s">
        <v>1909</v>
      </c>
      <c r="M1343" s="168" t="s">
        <v>1909</v>
      </c>
      <c r="N1343" s="85" t="s">
        <v>5326</v>
      </c>
      <c r="O1343" s="85" t="s">
        <v>174</v>
      </c>
      <c r="P1343" s="168" t="s">
        <v>5369</v>
      </c>
      <c r="R1343" s="169" t="s">
        <v>5376</v>
      </c>
      <c r="U1343" s="85" t="s">
        <v>1693</v>
      </c>
      <c r="Y1343" s="85" t="s">
        <v>5008</v>
      </c>
      <c r="Z1343" s="85" t="s">
        <v>3372</v>
      </c>
      <c r="AA1343" s="168" t="s">
        <v>19</v>
      </c>
      <c r="AB1343" s="85" t="s">
        <v>5380</v>
      </c>
      <c r="AC1343" s="168">
        <v>200</v>
      </c>
    </row>
    <row r="1344" spans="1:29">
      <c r="A1344" s="165">
        <v>1343</v>
      </c>
      <c r="C1344" s="168" t="s">
        <v>1848</v>
      </c>
      <c r="D1344" s="85" t="s">
        <v>5318</v>
      </c>
      <c r="E1344" s="168" t="str">
        <f t="shared" si="46"/>
        <v>태안읍-2020-26</v>
      </c>
      <c r="F1344" s="85" t="s">
        <v>5365</v>
      </c>
      <c r="G1344" s="165" t="s">
        <v>2</v>
      </c>
      <c r="H1344" s="168" t="s">
        <v>5394</v>
      </c>
      <c r="I1344" s="168">
        <v>2020</v>
      </c>
      <c r="L1344" s="168" t="s">
        <v>5</v>
      </c>
      <c r="M1344" s="168" t="s">
        <v>5</v>
      </c>
      <c r="N1344" s="85" t="s">
        <v>5327</v>
      </c>
      <c r="O1344" s="168" t="s">
        <v>1741</v>
      </c>
      <c r="P1344" s="168" t="s">
        <v>3864</v>
      </c>
      <c r="R1344" s="169" t="s">
        <v>5377</v>
      </c>
      <c r="U1344" s="85" t="s">
        <v>1685</v>
      </c>
      <c r="Y1344" s="85" t="s">
        <v>5032</v>
      </c>
      <c r="Z1344" s="85" t="s">
        <v>5379</v>
      </c>
      <c r="AA1344" s="168" t="s">
        <v>19</v>
      </c>
      <c r="AB1344" s="85" t="s">
        <v>5381</v>
      </c>
      <c r="AC1344" s="168">
        <v>200</v>
      </c>
    </row>
    <row r="1345" spans="1:29">
      <c r="A1345" s="165">
        <v>1344</v>
      </c>
      <c r="C1345" s="168" t="s">
        <v>1848</v>
      </c>
      <c r="D1345" s="85" t="s">
        <v>5319</v>
      </c>
      <c r="E1345" s="168" t="str">
        <f t="shared" si="46"/>
        <v>태안읍-2020-26</v>
      </c>
      <c r="F1345" s="85" t="s">
        <v>5366</v>
      </c>
      <c r="G1345" s="165" t="s">
        <v>2</v>
      </c>
      <c r="H1345" s="168" t="s">
        <v>5394</v>
      </c>
      <c r="I1345" s="168">
        <v>2020</v>
      </c>
      <c r="L1345" s="168" t="s">
        <v>5</v>
      </c>
      <c r="M1345" s="168" t="s">
        <v>5</v>
      </c>
      <c r="N1345" s="85" t="s">
        <v>5327</v>
      </c>
      <c r="O1345" s="168" t="s">
        <v>1741</v>
      </c>
      <c r="P1345" s="168" t="s">
        <v>3864</v>
      </c>
      <c r="R1345" s="169" t="s">
        <v>5377</v>
      </c>
      <c r="U1345" s="85" t="s">
        <v>1685</v>
      </c>
      <c r="Y1345" s="85" t="s">
        <v>5032</v>
      </c>
      <c r="Z1345" s="85" t="s">
        <v>5379</v>
      </c>
      <c r="AA1345" s="168" t="s">
        <v>19</v>
      </c>
      <c r="AB1345" s="85" t="s">
        <v>5381</v>
      </c>
      <c r="AC1345" s="168">
        <v>200</v>
      </c>
    </row>
  </sheetData>
  <autoFilter ref="A1:AO1345"/>
  <phoneticPr fontId="23" type="noConversion"/>
  <conditionalFormatting sqref="F1:F1048576">
    <cfRule type="duplicateValues" dxfId="0" priority="1"/>
  </conditionalFormatting>
  <dataValidations count="12">
    <dataValidation type="list" allowBlank="1" showInputMessage="1" showErrorMessage="1" sqref="AB2:AB160 AB366 AB369 AB372 AB375 AB163:AB363 AB378:AB973 AA974 AB975:AB22349">
      <formula1>목록_회전기능</formula1>
    </dataValidation>
    <dataValidation type="list" allowBlank="1" showInputMessage="1" showErrorMessage="1" promptTitle="오류" sqref="AB161:AB162 AB364:AB365 AB367:AB368 AB370:AB371 AB373:AB374 AB376:AB377">
      <formula1>목록_회전기능</formula1>
    </dataValidation>
    <dataValidation type="list" allowBlank="1" showInputMessage="1" showErrorMessage="1" sqref="L2:M2399">
      <formula1>목록_목적별</formula1>
    </dataValidation>
    <dataValidation type="list" allowBlank="1" showInputMessage="1" showErrorMessage="1" sqref="G2:G10843">
      <formula1>목록_수용여부</formula1>
    </dataValidation>
    <dataValidation type="list" allowBlank="1" showInputMessage="1" showErrorMessage="1" sqref="H2:H14250">
      <formula1>목록_설치부서</formula1>
    </dataValidation>
    <dataValidation type="list" allowBlank="1" showInputMessage="1" showErrorMessage="1" sqref="X2:X973 X975:X24947">
      <formula1>목록_지역구룹</formula1>
    </dataValidation>
    <dataValidation type="list" allowBlank="1" showInputMessage="1" showErrorMessage="1" sqref="AA2:AA973 AA975:AA24843">
      <formula1>목록_야간기능</formula1>
    </dataValidation>
    <dataValidation type="list" allowBlank="1" showInputMessage="1" showErrorMessage="1" sqref="AC2:AC973 AB974 AC975:AC18469">
      <formula1>목록_화소수</formula1>
    </dataValidation>
    <dataValidation type="list" allowBlank="1" showInputMessage="1" showErrorMessage="1" sqref="U2:U28665">
      <formula1>목록_읍면</formula1>
    </dataValidation>
    <dataValidation type="list" allowBlank="1" showInputMessage="1" showErrorMessage="1" sqref="AI2:AI15227">
      <formula1>목록_폴</formula1>
    </dataValidation>
    <dataValidation type="list" allowBlank="1" showInputMessage="1" showErrorMessage="1" sqref="AC974 AD2:AE27922">
      <formula1>목록_비상벨구분</formula1>
    </dataValidation>
    <dataValidation type="list" allowBlank="1" showInputMessage="1" showErrorMessage="1" sqref="C2:C9850">
      <formula1>목록_구분</formula1>
    </dataValidation>
  </dataValidations>
  <pageMargins left="0.51181102362204722" right="0.43307086614173229" top="0.74803149606299213" bottom="0.74803149606299213" header="0.31496062992125984" footer="0.31496062992125984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85" zoomScaleNormal="85" workbookViewId="0">
      <pane ySplit="4" topLeftCell="A5" activePane="bottomLeft" state="frozen"/>
      <selection pane="bottomLeft" activeCell="G16" sqref="G16"/>
    </sheetView>
  </sheetViews>
  <sheetFormatPr defaultColWidth="8.88671875" defaultRowHeight="16.5"/>
  <cols>
    <col min="1" max="1" width="8.33203125" style="133" bestFit="1" customWidth="1"/>
    <col min="2" max="2" width="13.33203125" style="116" bestFit="1" customWidth="1"/>
    <col min="3" max="3" width="13.44140625" style="116" bestFit="1" customWidth="1"/>
    <col min="4" max="4" width="14.5546875" style="116" customWidth="1"/>
    <col min="5" max="6" width="17" style="133" customWidth="1"/>
    <col min="7" max="7" width="29.6640625" style="116" bestFit="1" customWidth="1"/>
    <col min="8" max="16384" width="8.88671875" style="116"/>
  </cols>
  <sheetData>
    <row r="1" spans="1:7" ht="42" customHeight="1">
      <c r="A1" s="226" t="s">
        <v>3051</v>
      </c>
      <c r="B1" s="227"/>
      <c r="C1" s="227"/>
      <c r="D1" s="227"/>
      <c r="E1" s="227"/>
      <c r="F1" s="227"/>
      <c r="G1" s="228"/>
    </row>
    <row r="2" spans="1:7">
      <c r="A2" s="229" t="s">
        <v>3052</v>
      </c>
      <c r="B2" s="229" t="s">
        <v>3053</v>
      </c>
      <c r="C2" s="230" t="s">
        <v>3054</v>
      </c>
      <c r="D2" s="229" t="s">
        <v>3055</v>
      </c>
      <c r="E2" s="229"/>
      <c r="F2" s="230" t="s">
        <v>3056</v>
      </c>
      <c r="G2" s="233" t="s">
        <v>3057</v>
      </c>
    </row>
    <row r="3" spans="1:7">
      <c r="A3" s="229"/>
      <c r="B3" s="229"/>
      <c r="C3" s="231"/>
      <c r="D3" s="229"/>
      <c r="E3" s="229"/>
      <c r="F3" s="231"/>
      <c r="G3" s="233"/>
    </row>
    <row r="4" spans="1:7" ht="17.25" thickBot="1">
      <c r="A4" s="230"/>
      <c r="B4" s="230"/>
      <c r="C4" s="231"/>
      <c r="D4" s="117" t="s">
        <v>3058</v>
      </c>
      <c r="E4" s="117" t="s">
        <v>3059</v>
      </c>
      <c r="F4" s="232"/>
      <c r="G4" s="234"/>
    </row>
    <row r="5" spans="1:7" ht="21" customHeight="1">
      <c r="A5" s="118">
        <v>1</v>
      </c>
      <c r="B5" s="118" t="s">
        <v>3060</v>
      </c>
      <c r="C5" s="118" t="s">
        <v>3061</v>
      </c>
      <c r="D5" s="118">
        <v>19</v>
      </c>
      <c r="E5" s="118" t="s">
        <v>3062</v>
      </c>
      <c r="F5" s="118" t="s">
        <v>3063</v>
      </c>
      <c r="G5" s="119"/>
    </row>
    <row r="6" spans="1:7" ht="21" customHeight="1">
      <c r="A6" s="120">
        <v>2</v>
      </c>
      <c r="B6" s="120" t="s">
        <v>3064</v>
      </c>
      <c r="C6" s="120" t="s">
        <v>3065</v>
      </c>
      <c r="D6" s="120">
        <v>4</v>
      </c>
      <c r="E6" s="120" t="s">
        <v>3062</v>
      </c>
      <c r="F6" s="120" t="s">
        <v>3063</v>
      </c>
      <c r="G6" s="121"/>
    </row>
    <row r="7" spans="1:7" ht="21" customHeight="1">
      <c r="A7" s="120">
        <v>3</v>
      </c>
      <c r="B7" s="122" t="s">
        <v>3066</v>
      </c>
      <c r="C7" s="120" t="s">
        <v>3065</v>
      </c>
      <c r="D7" s="120">
        <v>8</v>
      </c>
      <c r="E7" s="120">
        <v>1</v>
      </c>
      <c r="F7" s="120" t="s">
        <v>3063</v>
      </c>
      <c r="G7" s="121"/>
    </row>
    <row r="8" spans="1:7" ht="21" customHeight="1">
      <c r="A8" s="120">
        <v>4</v>
      </c>
      <c r="B8" s="120" t="s">
        <v>3067</v>
      </c>
      <c r="C8" s="120" t="s">
        <v>3068</v>
      </c>
      <c r="D8" s="120">
        <v>13</v>
      </c>
      <c r="E8" s="120" t="s">
        <v>3062</v>
      </c>
      <c r="F8" s="120" t="s">
        <v>3063</v>
      </c>
      <c r="G8" s="121"/>
    </row>
    <row r="9" spans="1:7" ht="21" customHeight="1">
      <c r="A9" s="120">
        <v>5</v>
      </c>
      <c r="B9" s="122" t="s">
        <v>3069</v>
      </c>
      <c r="C9" s="120" t="s">
        <v>3065</v>
      </c>
      <c r="D9" s="120">
        <v>15</v>
      </c>
      <c r="E9" s="120" t="s">
        <v>3062</v>
      </c>
      <c r="F9" s="120" t="s">
        <v>3063</v>
      </c>
      <c r="G9" s="121"/>
    </row>
    <row r="10" spans="1:7" ht="21" customHeight="1">
      <c r="A10" s="120">
        <v>6</v>
      </c>
      <c r="B10" s="120" t="s">
        <v>3070</v>
      </c>
      <c r="C10" s="120" t="s">
        <v>3065</v>
      </c>
      <c r="D10" s="120">
        <v>7</v>
      </c>
      <c r="E10" s="120" t="s">
        <v>3062</v>
      </c>
      <c r="F10" s="120" t="s">
        <v>3063</v>
      </c>
      <c r="G10" s="121"/>
    </row>
    <row r="11" spans="1:7" ht="21" customHeight="1">
      <c r="A11" s="120">
        <v>7</v>
      </c>
      <c r="B11" s="120" t="s">
        <v>3071</v>
      </c>
      <c r="C11" s="120" t="s">
        <v>3065</v>
      </c>
      <c r="D11" s="120">
        <v>6</v>
      </c>
      <c r="E11" s="120" t="s">
        <v>3062</v>
      </c>
      <c r="F11" s="120" t="s">
        <v>3063</v>
      </c>
      <c r="G11" s="121"/>
    </row>
    <row r="12" spans="1:7" ht="21" customHeight="1">
      <c r="A12" s="120">
        <v>8</v>
      </c>
      <c r="B12" s="120" t="s">
        <v>3072</v>
      </c>
      <c r="C12" s="120" t="s">
        <v>3061</v>
      </c>
      <c r="D12" s="120">
        <v>3</v>
      </c>
      <c r="E12" s="120" t="s">
        <v>3062</v>
      </c>
      <c r="F12" s="120" t="s">
        <v>3063</v>
      </c>
      <c r="G12" s="121"/>
    </row>
    <row r="13" spans="1:7" ht="21" customHeight="1">
      <c r="A13" s="120">
        <v>9</v>
      </c>
      <c r="B13" s="120" t="s">
        <v>3073</v>
      </c>
      <c r="C13" s="120" t="s">
        <v>3061</v>
      </c>
      <c r="D13" s="120">
        <v>8</v>
      </c>
      <c r="E13" s="120" t="s">
        <v>3062</v>
      </c>
      <c r="F13" s="120" t="s">
        <v>3063</v>
      </c>
      <c r="G13" s="121"/>
    </row>
    <row r="14" spans="1:7" ht="21" customHeight="1">
      <c r="A14" s="120">
        <v>10</v>
      </c>
      <c r="B14" s="120" t="s">
        <v>3074</v>
      </c>
      <c r="C14" s="120" t="s">
        <v>3061</v>
      </c>
      <c r="D14" s="120">
        <v>8</v>
      </c>
      <c r="E14" s="120" t="s">
        <v>3062</v>
      </c>
      <c r="F14" s="120" t="s">
        <v>3063</v>
      </c>
      <c r="G14" s="121"/>
    </row>
    <row r="15" spans="1:7" ht="21" customHeight="1">
      <c r="A15" s="120">
        <v>11</v>
      </c>
      <c r="B15" s="120" t="s">
        <v>3075</v>
      </c>
      <c r="C15" s="120" t="s">
        <v>3065</v>
      </c>
      <c r="D15" s="120">
        <v>6</v>
      </c>
      <c r="E15" s="120" t="s">
        <v>3062</v>
      </c>
      <c r="F15" s="120" t="s">
        <v>3063</v>
      </c>
      <c r="G15" s="121"/>
    </row>
    <row r="16" spans="1:7" ht="21" customHeight="1">
      <c r="A16" s="120">
        <v>12</v>
      </c>
      <c r="B16" s="120" t="s">
        <v>3076</v>
      </c>
      <c r="C16" s="120" t="s">
        <v>3065</v>
      </c>
      <c r="D16" s="120">
        <v>7</v>
      </c>
      <c r="E16" s="120" t="s">
        <v>3062</v>
      </c>
      <c r="F16" s="120" t="s">
        <v>3063</v>
      </c>
      <c r="G16" s="121"/>
    </row>
    <row r="17" spans="1:7" ht="21" customHeight="1">
      <c r="A17" s="120">
        <v>13</v>
      </c>
      <c r="B17" s="122" t="s">
        <v>3077</v>
      </c>
      <c r="C17" s="120" t="s">
        <v>3061</v>
      </c>
      <c r="D17" s="120">
        <v>6</v>
      </c>
      <c r="E17" s="120" t="s">
        <v>3062</v>
      </c>
      <c r="F17" s="120" t="s">
        <v>3063</v>
      </c>
      <c r="G17" s="121"/>
    </row>
    <row r="18" spans="1:7" ht="21" customHeight="1">
      <c r="A18" s="120">
        <v>14</v>
      </c>
      <c r="B18" s="120" t="s">
        <v>3078</v>
      </c>
      <c r="C18" s="120" t="s">
        <v>3065</v>
      </c>
      <c r="D18" s="120">
        <v>6</v>
      </c>
      <c r="E18" s="120" t="s">
        <v>3062</v>
      </c>
      <c r="F18" s="120" t="s">
        <v>3063</v>
      </c>
      <c r="G18" s="121"/>
    </row>
    <row r="19" spans="1:7" ht="21" customHeight="1">
      <c r="A19" s="120">
        <v>15</v>
      </c>
      <c r="B19" s="120" t="s">
        <v>3079</v>
      </c>
      <c r="C19" s="120" t="s">
        <v>3061</v>
      </c>
      <c r="D19" s="120">
        <v>13</v>
      </c>
      <c r="E19" s="120" t="s">
        <v>3062</v>
      </c>
      <c r="F19" s="120" t="s">
        <v>3063</v>
      </c>
      <c r="G19" s="121"/>
    </row>
    <row r="20" spans="1:7" ht="21" customHeight="1">
      <c r="A20" s="120">
        <v>16</v>
      </c>
      <c r="B20" s="120" t="s">
        <v>3080</v>
      </c>
      <c r="C20" s="120" t="s">
        <v>3061</v>
      </c>
      <c r="D20" s="120">
        <v>5</v>
      </c>
      <c r="E20" s="120" t="s">
        <v>3062</v>
      </c>
      <c r="F20" s="120" t="s">
        <v>3063</v>
      </c>
      <c r="G20" s="121"/>
    </row>
    <row r="21" spans="1:7" ht="21" customHeight="1">
      <c r="A21" s="120">
        <v>17</v>
      </c>
      <c r="B21" s="120" t="s">
        <v>3081</v>
      </c>
      <c r="C21" s="120" t="s">
        <v>3065</v>
      </c>
      <c r="D21" s="120">
        <v>5</v>
      </c>
      <c r="E21" s="120" t="s">
        <v>3062</v>
      </c>
      <c r="F21" s="120" t="s">
        <v>3063</v>
      </c>
      <c r="G21" s="121"/>
    </row>
    <row r="22" spans="1:7" ht="21" customHeight="1">
      <c r="A22" s="120">
        <v>18</v>
      </c>
      <c r="B22" s="120" t="s">
        <v>3082</v>
      </c>
      <c r="C22" s="120" t="s">
        <v>3061</v>
      </c>
      <c r="D22" s="120">
        <v>8</v>
      </c>
      <c r="E22" s="120" t="s">
        <v>3062</v>
      </c>
      <c r="F22" s="120" t="s">
        <v>3083</v>
      </c>
      <c r="G22" s="121"/>
    </row>
    <row r="23" spans="1:7" ht="21" customHeight="1">
      <c r="A23" s="120">
        <v>19</v>
      </c>
      <c r="B23" s="122" t="s">
        <v>3084</v>
      </c>
      <c r="C23" s="120" t="s">
        <v>3061</v>
      </c>
      <c r="D23" s="120">
        <v>5</v>
      </c>
      <c r="E23" s="122">
        <v>1</v>
      </c>
      <c r="F23" s="120" t="s">
        <v>3083</v>
      </c>
      <c r="G23" s="121"/>
    </row>
    <row r="24" spans="1:7" ht="21" customHeight="1">
      <c r="A24" s="120">
        <v>20</v>
      </c>
      <c r="B24" s="120" t="s">
        <v>3085</v>
      </c>
      <c r="C24" s="120" t="s">
        <v>3061</v>
      </c>
      <c r="D24" s="120">
        <v>4</v>
      </c>
      <c r="E24" s="120" t="s">
        <v>3062</v>
      </c>
      <c r="F24" s="120" t="s">
        <v>3063</v>
      </c>
      <c r="G24" s="121"/>
    </row>
    <row r="25" spans="1:7" ht="21" customHeight="1">
      <c r="A25" s="120">
        <v>21</v>
      </c>
      <c r="B25" s="122" t="s">
        <v>3086</v>
      </c>
      <c r="C25" s="120" t="s">
        <v>3065</v>
      </c>
      <c r="D25" s="120">
        <v>4</v>
      </c>
      <c r="E25" s="122">
        <v>4</v>
      </c>
      <c r="F25" s="120" t="s">
        <v>3063</v>
      </c>
      <c r="G25" s="121"/>
    </row>
    <row r="26" spans="1:7" ht="21" customHeight="1">
      <c r="A26" s="120">
        <v>22</v>
      </c>
      <c r="B26" s="123" t="s">
        <v>3087</v>
      </c>
      <c r="C26" s="123" t="s">
        <v>3061</v>
      </c>
      <c r="D26" s="123">
        <v>2</v>
      </c>
      <c r="E26" s="123" t="s">
        <v>3062</v>
      </c>
      <c r="F26" s="123" t="s">
        <v>3063</v>
      </c>
      <c r="G26" s="124"/>
    </row>
    <row r="27" spans="1:7" ht="21" customHeight="1" thickBot="1">
      <c r="A27" s="120">
        <v>23</v>
      </c>
      <c r="B27" s="125" t="s">
        <v>3088</v>
      </c>
      <c r="C27" s="125" t="s">
        <v>3065</v>
      </c>
      <c r="D27" s="125">
        <v>6</v>
      </c>
      <c r="E27" s="125" t="s">
        <v>3062</v>
      </c>
      <c r="F27" s="125" t="s">
        <v>3063</v>
      </c>
      <c r="G27" s="126"/>
    </row>
    <row r="28" spans="1:7" ht="21" customHeight="1" thickTop="1" thickBot="1">
      <c r="A28" s="132" t="s">
        <v>3089</v>
      </c>
      <c r="B28" s="127">
        <v>22</v>
      </c>
      <c r="C28" s="127"/>
      <c r="D28" s="127">
        <f>SUM(D5:D27)</f>
        <v>168</v>
      </c>
      <c r="E28" s="127">
        <f>SUM(E5:E27)</f>
        <v>6</v>
      </c>
      <c r="F28" s="127"/>
      <c r="G28" s="127"/>
    </row>
    <row r="29" spans="1:7" ht="21" customHeight="1" thickTop="1">
      <c r="A29" s="128">
        <v>1</v>
      </c>
      <c r="B29" s="128" t="s">
        <v>3090</v>
      </c>
      <c r="C29" s="138" t="s">
        <v>3149</v>
      </c>
      <c r="D29" s="128">
        <v>5</v>
      </c>
      <c r="E29" s="128" t="s">
        <v>3062</v>
      </c>
      <c r="F29" s="128" t="s">
        <v>3063</v>
      </c>
      <c r="G29" s="129"/>
    </row>
    <row r="30" spans="1:7" ht="21" customHeight="1">
      <c r="A30" s="130">
        <v>2</v>
      </c>
      <c r="B30" s="122" t="s">
        <v>3091</v>
      </c>
      <c r="C30" s="120" t="s">
        <v>3061</v>
      </c>
      <c r="D30" s="120">
        <v>6</v>
      </c>
      <c r="E30" s="122">
        <v>1</v>
      </c>
      <c r="F30" s="120" t="s">
        <v>3063</v>
      </c>
      <c r="G30" s="121"/>
    </row>
    <row r="31" spans="1:7" ht="21" customHeight="1">
      <c r="A31" s="120">
        <v>3</v>
      </c>
      <c r="B31" s="120" t="s">
        <v>3092</v>
      </c>
      <c r="C31" s="120" t="s">
        <v>3065</v>
      </c>
      <c r="D31" s="120">
        <v>4</v>
      </c>
      <c r="E31" s="120" t="s">
        <v>3062</v>
      </c>
      <c r="F31" s="120" t="s">
        <v>3063</v>
      </c>
      <c r="G31" s="121"/>
    </row>
    <row r="32" spans="1:7" ht="21" customHeight="1">
      <c r="A32" s="120">
        <v>4</v>
      </c>
      <c r="B32" s="120" t="s">
        <v>3093</v>
      </c>
      <c r="C32" s="120" t="s">
        <v>3065</v>
      </c>
      <c r="D32" s="120">
        <v>3</v>
      </c>
      <c r="E32" s="120" t="s">
        <v>3062</v>
      </c>
      <c r="F32" s="120" t="s">
        <v>3063</v>
      </c>
      <c r="G32" s="121"/>
    </row>
    <row r="33" spans="1:7" ht="21" customHeight="1">
      <c r="A33" s="130">
        <v>5</v>
      </c>
      <c r="B33" s="122" t="s">
        <v>3094</v>
      </c>
      <c r="C33" s="130" t="s">
        <v>3061</v>
      </c>
      <c r="D33" s="130">
        <v>2</v>
      </c>
      <c r="E33" s="122">
        <v>1</v>
      </c>
      <c r="F33" s="120" t="s">
        <v>3063</v>
      </c>
      <c r="G33" s="121"/>
    </row>
    <row r="34" spans="1:7" ht="21" customHeight="1">
      <c r="A34" s="120">
        <v>6</v>
      </c>
      <c r="B34" s="120" t="s">
        <v>3095</v>
      </c>
      <c r="C34" s="120" t="s">
        <v>3061</v>
      </c>
      <c r="D34" s="120">
        <v>5</v>
      </c>
      <c r="E34" s="120" t="s">
        <v>3062</v>
      </c>
      <c r="F34" s="120" t="s">
        <v>3063</v>
      </c>
      <c r="G34" s="121"/>
    </row>
    <row r="35" spans="1:7" ht="21" customHeight="1">
      <c r="A35" s="130">
        <v>7</v>
      </c>
      <c r="B35" s="130" t="s">
        <v>3096</v>
      </c>
      <c r="C35" s="130" t="s">
        <v>3061</v>
      </c>
      <c r="D35" s="130">
        <v>6</v>
      </c>
      <c r="E35" s="130" t="s">
        <v>3062</v>
      </c>
      <c r="F35" s="130" t="s">
        <v>3063</v>
      </c>
      <c r="G35" s="121"/>
    </row>
    <row r="36" spans="1:7" ht="21" customHeight="1">
      <c r="A36" s="120">
        <v>8</v>
      </c>
      <c r="B36" s="120" t="s">
        <v>3097</v>
      </c>
      <c r="C36" s="120" t="s">
        <v>3061</v>
      </c>
      <c r="D36" s="120">
        <v>10</v>
      </c>
      <c r="E36" s="120" t="s">
        <v>3062</v>
      </c>
      <c r="F36" s="120" t="s">
        <v>3063</v>
      </c>
      <c r="G36" s="121"/>
    </row>
    <row r="37" spans="1:7" ht="21" customHeight="1" thickBot="1">
      <c r="A37" s="131">
        <v>9</v>
      </c>
      <c r="B37" s="131" t="s">
        <v>3098</v>
      </c>
      <c r="C37" s="131" t="s">
        <v>3061</v>
      </c>
      <c r="D37" s="131">
        <v>6</v>
      </c>
      <c r="E37" s="125" t="s">
        <v>3062</v>
      </c>
      <c r="F37" s="125" t="s">
        <v>3063</v>
      </c>
      <c r="G37" s="126"/>
    </row>
    <row r="38" spans="1:7" ht="21" customHeight="1" thickTop="1" thickBot="1">
      <c r="A38" s="127" t="s">
        <v>3099</v>
      </c>
      <c r="B38" s="127">
        <v>9</v>
      </c>
      <c r="C38" s="127"/>
      <c r="D38" s="127">
        <f>SUM(D29:D37)</f>
        <v>47</v>
      </c>
      <c r="E38" s="127">
        <f>SUM(E29:E37)</f>
        <v>2</v>
      </c>
      <c r="F38" s="127"/>
      <c r="G38" s="127"/>
    </row>
    <row r="39" spans="1:7" ht="21" customHeight="1" thickTop="1">
      <c r="A39" s="128">
        <v>1</v>
      </c>
      <c r="B39" s="128" t="s">
        <v>3100</v>
      </c>
      <c r="C39" s="128" t="s">
        <v>3061</v>
      </c>
      <c r="D39" s="128">
        <v>4</v>
      </c>
      <c r="E39" s="128" t="s">
        <v>3062</v>
      </c>
      <c r="F39" s="128" t="s">
        <v>3063</v>
      </c>
      <c r="G39" s="129"/>
    </row>
    <row r="40" spans="1:7" ht="21" customHeight="1">
      <c r="A40" s="120">
        <v>2</v>
      </c>
      <c r="B40" s="120" t="s">
        <v>3101</v>
      </c>
      <c r="C40" s="120" t="s">
        <v>3065</v>
      </c>
      <c r="D40" s="120">
        <v>8</v>
      </c>
      <c r="E40" s="120" t="s">
        <v>3062</v>
      </c>
      <c r="F40" s="120" t="s">
        <v>3063</v>
      </c>
      <c r="G40" s="121"/>
    </row>
    <row r="41" spans="1:7" ht="21" customHeight="1">
      <c r="A41" s="120">
        <v>3</v>
      </c>
      <c r="B41" s="120" t="s">
        <v>3102</v>
      </c>
      <c r="C41" s="120" t="s">
        <v>3061</v>
      </c>
      <c r="D41" s="120">
        <v>8</v>
      </c>
      <c r="E41" s="120" t="s">
        <v>3062</v>
      </c>
      <c r="F41" s="120" t="s">
        <v>3063</v>
      </c>
      <c r="G41" s="121"/>
    </row>
    <row r="42" spans="1:7" ht="21" customHeight="1" thickBot="1">
      <c r="A42" s="125">
        <v>4</v>
      </c>
      <c r="B42" s="125" t="s">
        <v>3103</v>
      </c>
      <c r="C42" s="125" t="s">
        <v>3061</v>
      </c>
      <c r="D42" s="125">
        <v>8</v>
      </c>
      <c r="E42" s="125" t="s">
        <v>3062</v>
      </c>
      <c r="F42" s="125" t="s">
        <v>3063</v>
      </c>
      <c r="G42" s="126"/>
    </row>
    <row r="43" spans="1:7" ht="21" customHeight="1" thickTop="1" thickBot="1">
      <c r="A43" s="132" t="s">
        <v>3104</v>
      </c>
      <c r="B43" s="127">
        <v>4</v>
      </c>
      <c r="C43" s="132"/>
      <c r="D43" s="127">
        <f>SUM(D39:D42)</f>
        <v>28</v>
      </c>
      <c r="E43" s="127">
        <f>SUM(E39:E42)</f>
        <v>0</v>
      </c>
      <c r="F43" s="127"/>
      <c r="G43" s="127"/>
    </row>
    <row r="44" spans="1:7" ht="21" customHeight="1" thickTop="1">
      <c r="A44" s="134" t="s">
        <v>3105</v>
      </c>
      <c r="B44" s="135">
        <f>SUM(B28,B38,B43)</f>
        <v>35</v>
      </c>
      <c r="C44" s="136"/>
      <c r="D44" s="135">
        <f>SUM(D28,D38,D43)</f>
        <v>243</v>
      </c>
      <c r="E44" s="135">
        <f>SUM(E28,E38,E43)</f>
        <v>8</v>
      </c>
      <c r="F44" s="135"/>
      <c r="G44" s="137"/>
    </row>
  </sheetData>
  <mergeCells count="7">
    <mergeCell ref="A1:G1"/>
    <mergeCell ref="A2:A4"/>
    <mergeCell ref="B2:B4"/>
    <mergeCell ref="C2:C4"/>
    <mergeCell ref="D2:E3"/>
    <mergeCell ref="F2:F4"/>
    <mergeCell ref="G2:G4"/>
  </mergeCells>
  <phoneticPr fontId="23" type="noConversion"/>
  <pageMargins left="0.39370078740157483" right="0.39370078740157483" top="0.78740157480314965" bottom="0.78740157480314965" header="0.59055118110236227" footer="0.59055118110236227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15</vt:i4>
      </vt:variant>
    </vt:vector>
  </HeadingPairs>
  <TitlesOfParts>
    <vt:vector size="18" baseType="lpstr">
      <vt:lpstr>센터현황</vt:lpstr>
      <vt:lpstr>연계</vt:lpstr>
      <vt:lpstr>학교</vt:lpstr>
      <vt:lpstr>학교!Print_Area</vt:lpstr>
      <vt:lpstr>연계_PTZ</vt:lpstr>
      <vt:lpstr>연계_구분</vt:lpstr>
      <vt:lpstr>연계_년도</vt:lpstr>
      <vt:lpstr>연계_목적</vt:lpstr>
      <vt:lpstr>연계_부서</vt:lpstr>
      <vt:lpstr>연계_비상벨</vt:lpstr>
      <vt:lpstr>연계_야간</vt:lpstr>
      <vt:lpstr>연계_연계</vt:lpstr>
      <vt:lpstr>연계_읍면</vt:lpstr>
      <vt:lpstr>연계_장소</vt:lpstr>
      <vt:lpstr>연계_지역구룹</vt:lpstr>
      <vt:lpstr>연계_폴</vt:lpstr>
      <vt:lpstr>연계_화소</vt:lpstr>
      <vt:lpstr>연계_회선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taean-temp</dc:creator>
  <cp:lastModifiedBy>USER</cp:lastModifiedBy>
  <cp:lastPrinted>2019-08-06T04:56:20Z</cp:lastPrinted>
  <dcterms:created xsi:type="dcterms:W3CDTF">2014-02-17T05:08:59Z</dcterms:created>
  <dcterms:modified xsi:type="dcterms:W3CDTF">2025-06-26T00:54:19Z</dcterms:modified>
</cp:coreProperties>
</file>