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2610" windowWidth="14940" windowHeight="6810" tabRatio="784" activeTab="3"/>
  </bookViews>
  <sheets>
    <sheet name="안건1(지방재정 투자심사)" sheetId="18" r:id="rId1"/>
    <sheet name="안건2(신규 행사축제성 사업)" sheetId="13" r:id="rId2"/>
    <sheet name="안건3(공모사업대상자 선정)" sheetId="20" r:id="rId3"/>
    <sheet name="안건5(지방보조금 지원사업)" sheetId="19" r:id="rId4"/>
  </sheets>
  <definedNames>
    <definedName name="_xlnm._FilterDatabase" localSheetId="0" hidden="1">'안건1(지방재정 투자심사)'!$A$4:$I$7</definedName>
    <definedName name="_xlnm._FilterDatabase" localSheetId="1" hidden="1">'안건2(신규 행사축제성 사업)'!$A$4:$H$11</definedName>
    <definedName name="_xlnm._FilterDatabase" localSheetId="2" hidden="1">'안건3(공모사업대상자 선정)'!$A$4:$G$20</definedName>
    <definedName name="_xlnm._FilterDatabase" localSheetId="3" hidden="1">'안건5(지방보조금 지원사업)'!$A$4:$L$10</definedName>
    <definedName name="_xlnm.Print_Area" localSheetId="0">'안건1(지방재정 투자심사)'!$A$1:$I$7</definedName>
    <definedName name="_xlnm.Print_Area" localSheetId="1">'안건2(신규 행사축제성 사업)'!$A$1:$H$16</definedName>
    <definedName name="_xlnm.Print_Area" localSheetId="2">'안건3(공모사업대상자 선정)'!$A$1:$G$56</definedName>
    <definedName name="_xlnm.Print_Area" localSheetId="3">'안건5(지방보조금 지원사업)'!$A$1:$K$431</definedName>
    <definedName name="_xlnm.Print_Titles" localSheetId="0">'안건1(지방재정 투자심사)'!$3:$4</definedName>
    <definedName name="_xlnm.Print_Titles" localSheetId="1">'안건2(신규 행사축제성 사업)'!$3:$4</definedName>
    <definedName name="_xlnm.Print_Titles" localSheetId="2">'안건3(공모사업대상자 선정)'!$3:$4</definedName>
    <definedName name="_xlnm.Print_Titles" localSheetId="3">'안건5(지방보조금 지원사업)'!$3:$4</definedName>
  </definedNames>
  <calcPr calcId="162913"/>
</workbook>
</file>

<file path=xl/calcChain.xml><?xml version="1.0" encoding="utf-8"?>
<calcChain xmlns="http://schemas.openxmlformats.org/spreadsheetml/2006/main">
  <c r="F6" i="20" l="1"/>
  <c r="E6" i="20"/>
  <c r="G12" i="13"/>
  <c r="F12" i="13"/>
  <c r="F8" i="13"/>
  <c r="G6" i="13"/>
  <c r="F6" i="13"/>
  <c r="F5" i="13" l="1"/>
  <c r="F31" i="20"/>
  <c r="E31" i="20"/>
  <c r="F21" i="20"/>
  <c r="E21" i="20"/>
  <c r="F5" i="20" l="1"/>
  <c r="E5" i="20"/>
  <c r="G6" i="18"/>
  <c r="G5" i="18" s="1"/>
  <c r="H6" i="18"/>
  <c r="H5" i="18" s="1"/>
  <c r="F6" i="18"/>
  <c r="F5" i="18" s="1"/>
  <c r="E7" i="18"/>
  <c r="K422" i="19"/>
  <c r="J422" i="19"/>
  <c r="J419" i="19" s="1"/>
  <c r="I422" i="19"/>
  <c r="H422" i="19"/>
  <c r="G422" i="19"/>
  <c r="K420" i="19"/>
  <c r="K419" i="19" s="1"/>
  <c r="J420" i="19"/>
  <c r="I420" i="19"/>
  <c r="I419" i="19" s="1"/>
  <c r="H420" i="19"/>
  <c r="H419" i="19" s="1"/>
  <c r="G420" i="19"/>
  <c r="G419" i="19" s="1"/>
  <c r="K416" i="19"/>
  <c r="K415" i="19" s="1"/>
  <c r="J416" i="19"/>
  <c r="H416" i="19"/>
  <c r="H415" i="19" s="1"/>
  <c r="G416" i="19"/>
  <c r="J415" i="19"/>
  <c r="I415" i="19"/>
  <c r="G415" i="19"/>
  <c r="K413" i="19"/>
  <c r="J413" i="19"/>
  <c r="J412" i="19" s="1"/>
  <c r="I413" i="19"/>
  <c r="I412" i="19" s="1"/>
  <c r="H413" i="19"/>
  <c r="H412" i="19" s="1"/>
  <c r="G413" i="19"/>
  <c r="G412" i="19" s="1"/>
  <c r="K412" i="19"/>
  <c r="K402" i="19"/>
  <c r="J402" i="19"/>
  <c r="I402" i="19"/>
  <c r="H402" i="19"/>
  <c r="G402" i="19"/>
  <c r="K400" i="19"/>
  <c r="J400" i="19"/>
  <c r="I400" i="19"/>
  <c r="H400" i="19"/>
  <c r="G400" i="19"/>
  <c r="K398" i="19"/>
  <c r="J398" i="19"/>
  <c r="I398" i="19"/>
  <c r="H398" i="19"/>
  <c r="G398" i="19"/>
  <c r="K396" i="19"/>
  <c r="J396" i="19"/>
  <c r="I396" i="19"/>
  <c r="I391" i="19" s="1"/>
  <c r="H396" i="19"/>
  <c r="G396" i="19"/>
  <c r="K392" i="19"/>
  <c r="J392" i="19"/>
  <c r="I392" i="19"/>
  <c r="H392" i="19"/>
  <c r="G392" i="19"/>
  <c r="K389" i="19"/>
  <c r="J389" i="19"/>
  <c r="I389" i="19"/>
  <c r="H389" i="19"/>
  <c r="G389" i="19"/>
  <c r="K387" i="19"/>
  <c r="J387" i="19"/>
  <c r="I387" i="19"/>
  <c r="H387" i="19"/>
  <c r="G387" i="19"/>
  <c r="K385" i="19"/>
  <c r="J385" i="19"/>
  <c r="I385" i="19"/>
  <c r="H385" i="19"/>
  <c r="G385" i="19"/>
  <c r="K383" i="19"/>
  <c r="J383" i="19"/>
  <c r="I383" i="19"/>
  <c r="H383" i="19"/>
  <c r="G383" i="19"/>
  <c r="K381" i="19"/>
  <c r="J381" i="19"/>
  <c r="I381" i="19"/>
  <c r="H381" i="19"/>
  <c r="G381" i="19"/>
  <c r="K378" i="19"/>
  <c r="J378" i="19"/>
  <c r="I378" i="19"/>
  <c r="H378" i="19"/>
  <c r="H377" i="19" s="1"/>
  <c r="G378" i="19"/>
  <c r="K374" i="19"/>
  <c r="J374" i="19"/>
  <c r="I374" i="19"/>
  <c r="I371" i="19" s="1"/>
  <c r="H374" i="19"/>
  <c r="G374" i="19"/>
  <c r="K372" i="19"/>
  <c r="K371" i="19" s="1"/>
  <c r="J372" i="19"/>
  <c r="J371" i="19" s="1"/>
  <c r="I372" i="19"/>
  <c r="H372" i="19"/>
  <c r="H371" i="19" s="1"/>
  <c r="G372" i="19"/>
  <c r="G371" i="19" s="1"/>
  <c r="K326" i="19"/>
  <c r="J326" i="19"/>
  <c r="I326" i="19"/>
  <c r="H326" i="19"/>
  <c r="G326" i="19"/>
  <c r="K320" i="19"/>
  <c r="J320" i="19"/>
  <c r="I320" i="19"/>
  <c r="H320" i="19"/>
  <c r="G320" i="19"/>
  <c r="K317" i="19"/>
  <c r="J317" i="19"/>
  <c r="I317" i="19"/>
  <c r="H317" i="19"/>
  <c r="G317" i="19"/>
  <c r="K314" i="19"/>
  <c r="J314" i="19"/>
  <c r="I314" i="19"/>
  <c r="H314" i="19"/>
  <c r="G314" i="19"/>
  <c r="K312" i="19"/>
  <c r="J312" i="19"/>
  <c r="I312" i="19"/>
  <c r="H312" i="19"/>
  <c r="G312" i="19"/>
  <c r="K310" i="19"/>
  <c r="J310" i="19"/>
  <c r="I310" i="19"/>
  <c r="H310" i="19"/>
  <c r="G310" i="19"/>
  <c r="K306" i="19"/>
  <c r="J306" i="19"/>
  <c r="I306" i="19"/>
  <c r="H306" i="19"/>
  <c r="G306" i="19"/>
  <c r="K301" i="19"/>
  <c r="J301" i="19"/>
  <c r="I301" i="19"/>
  <c r="H301" i="19"/>
  <c r="H300" i="19" s="1"/>
  <c r="G301" i="19"/>
  <c r="K298" i="19"/>
  <c r="J298" i="19"/>
  <c r="I298" i="19"/>
  <c r="I293" i="19" s="1"/>
  <c r="H298" i="19"/>
  <c r="G298" i="19"/>
  <c r="K296" i="19"/>
  <c r="J296" i="19"/>
  <c r="I296" i="19"/>
  <c r="H296" i="19"/>
  <c r="G296" i="19"/>
  <c r="K294" i="19"/>
  <c r="J294" i="19"/>
  <c r="I294" i="19"/>
  <c r="H294" i="19"/>
  <c r="G294" i="19"/>
  <c r="H293" i="19"/>
  <c r="K291" i="19"/>
  <c r="J291" i="19"/>
  <c r="J290" i="19" s="1"/>
  <c r="I291" i="19"/>
  <c r="I290" i="19" s="1"/>
  <c r="H291" i="19"/>
  <c r="G291" i="19"/>
  <c r="G290" i="19" s="1"/>
  <c r="K290" i="19"/>
  <c r="H290" i="19"/>
  <c r="K278" i="19"/>
  <c r="K258" i="19" s="1"/>
  <c r="J278" i="19"/>
  <c r="J258" i="19" s="1"/>
  <c r="I278" i="19"/>
  <c r="H278" i="19"/>
  <c r="G278" i="19"/>
  <c r="K259" i="19"/>
  <c r="J259" i="19"/>
  <c r="I259" i="19"/>
  <c r="I258" i="19" s="1"/>
  <c r="H259" i="19"/>
  <c r="H258" i="19" s="1"/>
  <c r="G259" i="19"/>
  <c r="K255" i="19"/>
  <c r="J255" i="19"/>
  <c r="I255" i="19"/>
  <c r="H255" i="19"/>
  <c r="G255" i="19"/>
  <c r="K253" i="19"/>
  <c r="J253" i="19"/>
  <c r="I253" i="19"/>
  <c r="H253" i="19"/>
  <c r="G253" i="19"/>
  <c r="K251" i="19"/>
  <c r="J251" i="19"/>
  <c r="I251" i="19"/>
  <c r="H251" i="19"/>
  <c r="G251" i="19"/>
  <c r="K249" i="19"/>
  <c r="J249" i="19"/>
  <c r="I249" i="19"/>
  <c r="H249" i="19"/>
  <c r="G249" i="19"/>
  <c r="K247" i="19"/>
  <c r="J247" i="19"/>
  <c r="I247" i="19"/>
  <c r="H247" i="19"/>
  <c r="G247" i="19"/>
  <c r="K245" i="19"/>
  <c r="J245" i="19"/>
  <c r="I245" i="19"/>
  <c r="H245" i="19"/>
  <c r="G245" i="19"/>
  <c r="K243" i="19"/>
  <c r="J243" i="19"/>
  <c r="I243" i="19"/>
  <c r="H243" i="19"/>
  <c r="G243" i="19"/>
  <c r="K241" i="19"/>
  <c r="J241" i="19"/>
  <c r="I241" i="19"/>
  <c r="H241" i="19"/>
  <c r="G241" i="19"/>
  <c r="K239" i="19"/>
  <c r="J239" i="19"/>
  <c r="I239" i="19"/>
  <c r="H239" i="19"/>
  <c r="G239" i="19"/>
  <c r="K237" i="19"/>
  <c r="J237" i="19"/>
  <c r="I237" i="19"/>
  <c r="H237" i="19"/>
  <c r="G237" i="19"/>
  <c r="K235" i="19"/>
  <c r="J235" i="19"/>
  <c r="I235" i="19"/>
  <c r="H235" i="19"/>
  <c r="G235" i="19"/>
  <c r="K233" i="19"/>
  <c r="J233" i="19"/>
  <c r="I233" i="19"/>
  <c r="H233" i="19"/>
  <c r="G233" i="19"/>
  <c r="K231" i="19"/>
  <c r="J231" i="19"/>
  <c r="I231" i="19"/>
  <c r="H231" i="19"/>
  <c r="G231" i="19"/>
  <c r="K229" i="19"/>
  <c r="J229" i="19"/>
  <c r="I229" i="19"/>
  <c r="H229" i="19"/>
  <c r="G229" i="19"/>
  <c r="K227" i="19"/>
  <c r="J227" i="19"/>
  <c r="I227" i="19"/>
  <c r="H227" i="19"/>
  <c r="G227" i="19"/>
  <c r="K225" i="19"/>
  <c r="J225" i="19"/>
  <c r="I225" i="19"/>
  <c r="H225" i="19"/>
  <c r="G225" i="19"/>
  <c r="K223" i="19"/>
  <c r="J223" i="19"/>
  <c r="I223" i="19"/>
  <c r="H223" i="19"/>
  <c r="G223" i="19"/>
  <c r="K221" i="19"/>
  <c r="J221" i="19"/>
  <c r="I221" i="19"/>
  <c r="H221" i="19"/>
  <c r="G221" i="19"/>
  <c r="K219" i="19"/>
  <c r="J219" i="19"/>
  <c r="I219" i="19"/>
  <c r="H219" i="19"/>
  <c r="G219" i="19"/>
  <c r="K211" i="19"/>
  <c r="J211" i="19"/>
  <c r="I211" i="19"/>
  <c r="H211" i="19"/>
  <c r="G211" i="19"/>
  <c r="K208" i="19"/>
  <c r="J208" i="19"/>
  <c r="I208" i="19"/>
  <c r="H208" i="19"/>
  <c r="G208" i="19"/>
  <c r="K202" i="19"/>
  <c r="J202" i="19"/>
  <c r="I202" i="19"/>
  <c r="H202" i="19"/>
  <c r="G202" i="19"/>
  <c r="K198" i="19"/>
  <c r="J198" i="19"/>
  <c r="I198" i="19"/>
  <c r="H198" i="19"/>
  <c r="G198" i="19"/>
  <c r="K196" i="19"/>
  <c r="J196" i="19"/>
  <c r="I196" i="19"/>
  <c r="H196" i="19"/>
  <c r="G196" i="19"/>
  <c r="K186" i="19"/>
  <c r="K185" i="19" s="1"/>
  <c r="J186" i="19"/>
  <c r="I186" i="19"/>
  <c r="I185" i="19" s="1"/>
  <c r="H186" i="19"/>
  <c r="G186" i="19"/>
  <c r="G185" i="19" s="1"/>
  <c r="K182" i="19"/>
  <c r="K181" i="19" s="1"/>
  <c r="J182" i="19"/>
  <c r="J181" i="19" s="1"/>
  <c r="I182" i="19"/>
  <c r="H182" i="19"/>
  <c r="H181" i="19" s="1"/>
  <c r="G182" i="19"/>
  <c r="G181" i="19" s="1"/>
  <c r="I181" i="19"/>
  <c r="K175" i="19"/>
  <c r="J175" i="19"/>
  <c r="I175" i="19"/>
  <c r="H175" i="19"/>
  <c r="G175" i="19"/>
  <c r="K173" i="19"/>
  <c r="J173" i="19"/>
  <c r="I173" i="19"/>
  <c r="H173" i="19"/>
  <c r="G173" i="19"/>
  <c r="K171" i="19"/>
  <c r="J171" i="19"/>
  <c r="I171" i="19"/>
  <c r="H171" i="19"/>
  <c r="G171" i="19"/>
  <c r="K168" i="19"/>
  <c r="J168" i="19"/>
  <c r="I168" i="19"/>
  <c r="H168" i="19"/>
  <c r="G168" i="19"/>
  <c r="K165" i="19"/>
  <c r="J165" i="19"/>
  <c r="I165" i="19"/>
  <c r="H165" i="19"/>
  <c r="G165" i="19"/>
  <c r="K163" i="19"/>
  <c r="J163" i="19"/>
  <c r="I163" i="19"/>
  <c r="H163" i="19"/>
  <c r="G163" i="19"/>
  <c r="K161" i="19"/>
  <c r="J161" i="19"/>
  <c r="I161" i="19"/>
  <c r="H161" i="19"/>
  <c r="G161" i="19"/>
  <c r="K158" i="19"/>
  <c r="J158" i="19"/>
  <c r="I158" i="19"/>
  <c r="H158" i="19"/>
  <c r="G158" i="19"/>
  <c r="K155" i="19"/>
  <c r="J155" i="19"/>
  <c r="I155" i="19"/>
  <c r="H155" i="19"/>
  <c r="G155" i="19"/>
  <c r="K152" i="19"/>
  <c r="J152" i="19"/>
  <c r="I152" i="19"/>
  <c r="H152" i="19"/>
  <c r="G152" i="19"/>
  <c r="K150" i="19"/>
  <c r="J150" i="19"/>
  <c r="I150" i="19"/>
  <c r="H150" i="19"/>
  <c r="G150" i="19"/>
  <c r="K148" i="19"/>
  <c r="J148" i="19"/>
  <c r="I148" i="19"/>
  <c r="H148" i="19"/>
  <c r="G148" i="19"/>
  <c r="K145" i="19"/>
  <c r="J145" i="19"/>
  <c r="I145" i="19"/>
  <c r="H145" i="19"/>
  <c r="G145" i="19"/>
  <c r="K130" i="19"/>
  <c r="J130" i="19"/>
  <c r="I130" i="19"/>
  <c r="H130" i="19"/>
  <c r="H129" i="19" s="1"/>
  <c r="G130" i="19"/>
  <c r="K127" i="19"/>
  <c r="J127" i="19"/>
  <c r="I127" i="19"/>
  <c r="H127" i="19"/>
  <c r="G127" i="19"/>
  <c r="K125" i="19"/>
  <c r="J125" i="19"/>
  <c r="I125" i="19"/>
  <c r="H125" i="19"/>
  <c r="G125" i="19"/>
  <c r="K123" i="19"/>
  <c r="J123" i="19"/>
  <c r="I123" i="19"/>
  <c r="H123" i="19"/>
  <c r="G123" i="19"/>
  <c r="K120" i="19"/>
  <c r="J120" i="19"/>
  <c r="I120" i="19"/>
  <c r="H120" i="19"/>
  <c r="G120" i="19"/>
  <c r="K114" i="19"/>
  <c r="J114" i="19"/>
  <c r="I114" i="19"/>
  <c r="H114" i="19"/>
  <c r="G114" i="19"/>
  <c r="K105" i="19"/>
  <c r="J105" i="19"/>
  <c r="I105" i="19"/>
  <c r="H105" i="19"/>
  <c r="G105" i="19"/>
  <c r="K95" i="19"/>
  <c r="J95" i="19"/>
  <c r="I95" i="19"/>
  <c r="H95" i="19"/>
  <c r="G95" i="19"/>
  <c r="K93" i="19"/>
  <c r="J93" i="19"/>
  <c r="I93" i="19"/>
  <c r="H93" i="19"/>
  <c r="G93" i="19"/>
  <c r="K91" i="19"/>
  <c r="J91" i="19"/>
  <c r="I91" i="19"/>
  <c r="H91" i="19"/>
  <c r="G91" i="19"/>
  <c r="K88" i="19"/>
  <c r="J88" i="19"/>
  <c r="I88" i="19"/>
  <c r="H88" i="19"/>
  <c r="G88" i="19"/>
  <c r="K85" i="19"/>
  <c r="J85" i="19"/>
  <c r="I85" i="19"/>
  <c r="H85" i="19"/>
  <c r="G85" i="19"/>
  <c r="K80" i="19"/>
  <c r="J80" i="19"/>
  <c r="I80" i="19"/>
  <c r="H80" i="19"/>
  <c r="G80" i="19"/>
  <c r="K77" i="19"/>
  <c r="J77" i="19"/>
  <c r="I77" i="19"/>
  <c r="H77" i="19"/>
  <c r="G77" i="19"/>
  <c r="K74" i="19"/>
  <c r="J74" i="19"/>
  <c r="I74" i="19"/>
  <c r="H74" i="19"/>
  <c r="G74" i="19"/>
  <c r="K71" i="19"/>
  <c r="J71" i="19"/>
  <c r="I71" i="19"/>
  <c r="H71" i="19"/>
  <c r="G71" i="19"/>
  <c r="K68" i="19"/>
  <c r="J68" i="19"/>
  <c r="I68" i="19"/>
  <c r="H68" i="19"/>
  <c r="G68" i="19"/>
  <c r="K65" i="19"/>
  <c r="J65" i="19"/>
  <c r="I65" i="19"/>
  <c r="H65" i="19"/>
  <c r="G65" i="19"/>
  <c r="K62" i="19"/>
  <c r="J62" i="19"/>
  <c r="I62" i="19"/>
  <c r="H62" i="19"/>
  <c r="G62" i="19"/>
  <c r="K59" i="19"/>
  <c r="J59" i="19"/>
  <c r="I59" i="19"/>
  <c r="H59" i="19"/>
  <c r="G59" i="19"/>
  <c r="K54" i="19"/>
  <c r="J54" i="19"/>
  <c r="I54" i="19"/>
  <c r="I53" i="19" s="1"/>
  <c r="H54" i="19"/>
  <c r="G54" i="19"/>
  <c r="K43" i="19"/>
  <c r="J43" i="19"/>
  <c r="I43" i="19"/>
  <c r="H43" i="19"/>
  <c r="G43" i="19"/>
  <c r="K33" i="19"/>
  <c r="J33" i="19"/>
  <c r="I33" i="19"/>
  <c r="H33" i="19"/>
  <c r="G33" i="19"/>
  <c r="K30" i="19"/>
  <c r="J30" i="19"/>
  <c r="I30" i="19"/>
  <c r="H30" i="19"/>
  <c r="G30" i="19"/>
  <c r="K27" i="19"/>
  <c r="J27" i="19"/>
  <c r="I27" i="19"/>
  <c r="H27" i="19"/>
  <c r="G27" i="19"/>
  <c r="K23" i="19"/>
  <c r="J23" i="19"/>
  <c r="I23" i="19"/>
  <c r="H23" i="19"/>
  <c r="G23" i="19"/>
  <c r="K12" i="19"/>
  <c r="J12" i="19"/>
  <c r="J11" i="19" s="1"/>
  <c r="I12" i="19"/>
  <c r="H12" i="19"/>
  <c r="H11" i="19" s="1"/>
  <c r="G12" i="19"/>
  <c r="K7" i="19"/>
  <c r="J7" i="19"/>
  <c r="I7" i="19"/>
  <c r="H7" i="19"/>
  <c r="G7" i="19"/>
  <c r="K6" i="19"/>
  <c r="J6" i="19"/>
  <c r="I6" i="19"/>
  <c r="H6" i="19"/>
  <c r="G6" i="19"/>
  <c r="G53" i="19" l="1"/>
  <c r="J129" i="19"/>
  <c r="H53" i="19"/>
  <c r="G377" i="19"/>
  <c r="I377" i="19"/>
  <c r="G391" i="19"/>
  <c r="J53" i="19"/>
  <c r="J5" i="19" s="1"/>
  <c r="J185" i="19"/>
  <c r="G293" i="19"/>
  <c r="K53" i="19"/>
  <c r="G11" i="19"/>
  <c r="G5" i="19" s="1"/>
  <c r="G129" i="19"/>
  <c r="K377" i="19"/>
  <c r="K391" i="19"/>
  <c r="I11" i="19"/>
  <c r="I5" i="19" s="1"/>
  <c r="I129" i="19"/>
  <c r="G258" i="19"/>
  <c r="K293" i="19"/>
  <c r="G300" i="19"/>
  <c r="I300" i="19"/>
  <c r="K11" i="19"/>
  <c r="K5" i="19" s="1"/>
  <c r="K129" i="19"/>
  <c r="J377" i="19"/>
  <c r="H391" i="19"/>
  <c r="J391" i="19"/>
  <c r="J300" i="19"/>
  <c r="H185" i="19"/>
  <c r="J293" i="19"/>
  <c r="K300" i="19"/>
  <c r="H5" i="19"/>
  <c r="E6" i="18"/>
  <c r="E5" i="18" s="1"/>
  <c r="G8" i="13" l="1"/>
  <c r="G5" i="13" s="1"/>
</calcChain>
</file>

<file path=xl/sharedStrings.xml><?xml version="1.0" encoding="utf-8"?>
<sst xmlns="http://schemas.openxmlformats.org/spreadsheetml/2006/main" count="1622" uniqueCount="702">
  <si>
    <t>사    업    명</t>
    <phoneticPr fontId="5" type="noConversion"/>
  </si>
  <si>
    <t>통계목명</t>
    <phoneticPr fontId="5" type="noConversion"/>
  </si>
  <si>
    <t>팀명</t>
    <phoneticPr fontId="5" type="noConversion"/>
  </si>
  <si>
    <t>합 계</t>
    <phoneticPr fontId="5" type="noConversion"/>
  </si>
  <si>
    <t>부서명</t>
    <phoneticPr fontId="5" type="noConversion"/>
  </si>
  <si>
    <t>부서요구액</t>
    <phoneticPr fontId="5" type="noConversion"/>
  </si>
  <si>
    <t>행사운영비</t>
    <phoneticPr fontId="5" type="noConversion"/>
  </si>
  <si>
    <t>문화예술과</t>
    <phoneticPr fontId="5" type="noConversion"/>
  </si>
  <si>
    <t>행사운영비</t>
    <phoneticPr fontId="5" type="noConversion"/>
  </si>
  <si>
    <t>1건</t>
    <phoneticPr fontId="5" type="noConversion"/>
  </si>
  <si>
    <t>사업개요</t>
    <phoneticPr fontId="5" type="noConversion"/>
  </si>
  <si>
    <t>행사운영비</t>
    <phoneticPr fontId="5" type="noConversion"/>
  </si>
  <si>
    <t>3건</t>
    <phoneticPr fontId="5" type="noConversion"/>
  </si>
  <si>
    <t>2건</t>
    <phoneticPr fontId="5" type="noConversion"/>
  </si>
  <si>
    <t>8건</t>
    <phoneticPr fontId="5" type="noConversion"/>
  </si>
  <si>
    <t>위원회 결정액</t>
    <phoneticPr fontId="5" type="noConversion"/>
  </si>
  <si>
    <t>사 업 비</t>
    <phoneticPr fontId="5" type="noConversion"/>
  </si>
  <si>
    <t>(단위: 천원)</t>
    <phoneticPr fontId="5" type="noConversion"/>
  </si>
  <si>
    <t>3-1</t>
  </si>
  <si>
    <t>민간경상사업보조</t>
    <phoneticPr fontId="5" type="noConversion"/>
  </si>
  <si>
    <t>29건</t>
    <phoneticPr fontId="5" type="noConversion"/>
  </si>
  <si>
    <t>1건</t>
    <phoneticPr fontId="5" type="noConversion"/>
  </si>
  <si>
    <t>행정지원팀</t>
  </si>
  <si>
    <t>민간행사사업보조</t>
  </si>
  <si>
    <t>신년교례회(계속)</t>
  </si>
  <si>
    <t>적십자봉사회 희망나눔지원 사업(계속)</t>
  </si>
  <si>
    <t>민족통일연합회 안보교육 및 대회참가지원(계속)</t>
  </si>
  <si>
    <t>4건</t>
    <phoneticPr fontId="5" type="noConversion"/>
  </si>
  <si>
    <t>민간경상사업보조</t>
  </si>
  <si>
    <t>자율방범대 하계특별근무(계속)</t>
  </si>
  <si>
    <t>민간단체법정운영비보조</t>
  </si>
  <si>
    <t>민주평화통일자문회의 태안군협의회 운영비 및 회의비(계속)</t>
  </si>
  <si>
    <t>민주평화통일자문회의 통일기반 조성지원(계속)</t>
  </si>
  <si>
    <t>이장단 화합한마당 행사(계속)</t>
  </si>
  <si>
    <t>한국전쟁 민간인 희생자 합동위령제(계속)</t>
  </si>
  <si>
    <t>바르게살기운동태안군협의회 운영비(계속)</t>
  </si>
  <si>
    <t>바르게살기운동활성화한마음다짐대회(계속)</t>
  </si>
  <si>
    <t>바르게살기운동 전국대회 및 충남회원전진대회(계속)</t>
  </si>
  <si>
    <t>청소년 선도 및 이웃사랑(계속)</t>
  </si>
  <si>
    <t>새마을지도자역량강화운동(계속)</t>
  </si>
  <si>
    <t>사랑의 밑반찬 지원사업(계속)</t>
  </si>
  <si>
    <t>새마을지도자 활성화대회 지원(계속)</t>
  </si>
  <si>
    <t>새마을지도자 워크숍지원(계속)</t>
  </si>
  <si>
    <t>새마을의 날 기념식지원(계속)</t>
  </si>
  <si>
    <t>범죄피해자 보호지원사업(계속)</t>
  </si>
  <si>
    <t>평생교육 요원연수 및 교육활동(계속)</t>
  </si>
  <si>
    <t>공모사업</t>
    <phoneticPr fontId="5" type="noConversion"/>
  </si>
  <si>
    <t>주택팀</t>
  </si>
  <si>
    <t>민간자본사업보조</t>
  </si>
  <si>
    <t>복지기획팀</t>
  </si>
  <si>
    <t>민간단체
법정운영비 보조</t>
  </si>
  <si>
    <t>6.25참전유공자회 운영(계속)</t>
  </si>
  <si>
    <t>6.25참전유공자회 안보시설 탐방(계속)</t>
  </si>
  <si>
    <t>청소년 안보시설 탐방(계속)</t>
  </si>
  <si>
    <t>6.25참전유공자회 호국안보교육(계속)</t>
  </si>
  <si>
    <t>고엽제전우회 운영(계속)</t>
  </si>
  <si>
    <t>고엽제전우회 안보시설 탐방(계속)</t>
  </si>
  <si>
    <t>무공수훈자회 운영(계속)</t>
  </si>
  <si>
    <t>무공수훈자회 안보시설 탐방(계속)</t>
  </si>
  <si>
    <t>보훈단체협의회 운영(계속)</t>
  </si>
  <si>
    <t>보훈가족의 날 행사(계속)</t>
  </si>
  <si>
    <t>독립운동가 우운 문양목선생 추모제(계속)</t>
  </si>
  <si>
    <t>상이군경회 운영(계속)</t>
  </si>
  <si>
    <t>상이군경회 안보시설탐방(계속)</t>
  </si>
  <si>
    <t>월남참전유공자회 운영(계속)</t>
  </si>
  <si>
    <t>월남참전유공자회 안보시설 탐방(계속)</t>
  </si>
  <si>
    <t>재향군인회 운영(계속)</t>
  </si>
  <si>
    <t>재향군인회 행사지원(계속)</t>
  </si>
  <si>
    <t>전몰군경미망인회 운영(계속)</t>
  </si>
  <si>
    <t>전몰군경미망인회 안보시설탐방(계속)</t>
  </si>
  <si>
    <t>전몰군경유족회 운영(계속)</t>
  </si>
  <si>
    <t>전몰군경유족회 안보시설탐방(계속)</t>
  </si>
  <si>
    <t>사회복지사업보조</t>
  </si>
  <si>
    <t>사회복지의 날 기념행사 및 사회복지박람회(계속)</t>
  </si>
  <si>
    <t>희망복지팀</t>
  </si>
  <si>
    <t>장애인복지팀</t>
  </si>
  <si>
    <t>농아인한마음 다짐대회(계속)</t>
  </si>
  <si>
    <t>6.3농아인행사(계속)</t>
  </si>
  <si>
    <t>농아인 재활사업비(문화탐방)(계속)</t>
  </si>
  <si>
    <t>시각장애인 재활쉼터 운영(계속)</t>
  </si>
  <si>
    <t>시각장애인 등반대회(계속)</t>
  </si>
  <si>
    <t>흰지팡이의 날 행사(계속)</t>
  </si>
  <si>
    <t>시각장애인 문화재탐방(계속)</t>
  </si>
  <si>
    <t>시각장애인 경로위안행사(계속)</t>
  </si>
  <si>
    <t>시각장애인 재활사업비(계속)</t>
  </si>
  <si>
    <t>시각장애인 목욕사업(계속)</t>
  </si>
  <si>
    <t>지체장애인 역량강화(계속)</t>
  </si>
  <si>
    <t>지체장애인 재활사업비(계속)</t>
  </si>
  <si>
    <t>태안군 장애인의 날 행사개최(계속)</t>
  </si>
  <si>
    <t>지체장애인 생활지원사업(계속)</t>
  </si>
  <si>
    <t>가족정책과</t>
    <phoneticPr fontId="5" type="noConversion"/>
  </si>
  <si>
    <t>노인복지팀</t>
  </si>
  <si>
    <t>민간단체법정운영비</t>
  </si>
  <si>
    <t>태안노인대학 운영비(계속)</t>
  </si>
  <si>
    <t>경로당 활성화 프로그램 보급(계속)</t>
  </si>
  <si>
    <t>읍면 분회순회교육(계속)</t>
  </si>
  <si>
    <t>노인지도자 연수비(계속)</t>
  </si>
  <si>
    <t>실버예술 대회 참가(계속)</t>
  </si>
  <si>
    <t>노인의 날 기념행사(계속)</t>
  </si>
  <si>
    <t>지회장기 게이트볼대회(계속)</t>
  </si>
  <si>
    <t>연합회장기 게이트볼대회 출전(계속)</t>
  </si>
  <si>
    <t>노인지도자 문화탐방지원(계속)</t>
  </si>
  <si>
    <t>노인자원봉사클럽 발표대회 참가(계속)</t>
  </si>
  <si>
    <t>민간취업 알선사업(계속)</t>
  </si>
  <si>
    <t>경로당 프로그램 발표대회 참가(계속)</t>
  </si>
  <si>
    <t>태안노인대학 프로그램 운영(계속)</t>
  </si>
  <si>
    <t>서해노인대학 운영비(계속)</t>
  </si>
  <si>
    <t>서해노인대학 프로그램 운영(계속)</t>
  </si>
  <si>
    <t>이동빨래차 운영(계속)</t>
  </si>
  <si>
    <t>경로당 운영비 지원(계속)</t>
  </si>
  <si>
    <t>여성정책팀</t>
  </si>
  <si>
    <t>어린이집 보육교직원 연찬회 지원(계속)</t>
  </si>
  <si>
    <t>충남 한마음 보육인대회 행사보조(계속)</t>
  </si>
  <si>
    <t>성릴레이 성폭력 예방 교육(계속)</t>
  </si>
  <si>
    <t>아동인권up 여성폭력stop 폭력없는 태안만들기(계속)</t>
  </si>
  <si>
    <t>여성지도자 역량강화를 위한 연수(계속)</t>
  </si>
  <si>
    <t>여성자원봉사활성화 사업(계속)</t>
  </si>
  <si>
    <t>청소년아동팀</t>
  </si>
  <si>
    <t>청소년 문화축제(계속)</t>
  </si>
  <si>
    <t>지역아동센터동계수련활동비지원(계속)</t>
  </si>
  <si>
    <t>태안군 꿈나무들의 아동문화예술축제(계속)</t>
  </si>
  <si>
    <t>어린이날 행사 지원(계속)</t>
  </si>
  <si>
    <t>읍면별 경로행사(계속)</t>
  </si>
  <si>
    <t>관광진흥과</t>
    <phoneticPr fontId="5" type="noConversion"/>
  </si>
  <si>
    <t>태안군관광발전협의회 운영지원(계속)</t>
  </si>
  <si>
    <t>문화예술팀</t>
  </si>
  <si>
    <t>고남면민을위한 문화한마당(계속)</t>
  </si>
  <si>
    <t>동학농민혁명 추모문화제(계속)</t>
  </si>
  <si>
    <t>흥겨운 국악 한마당 선소리 산타령 발표회(계속)</t>
  </si>
  <si>
    <t>나오리 생태예술 축제(계속)</t>
  </si>
  <si>
    <t>안양사춘기향사(계속)</t>
  </si>
  <si>
    <t>예술태안전(계속)</t>
  </si>
  <si>
    <t>전국 시조 경창대회(계속)</t>
  </si>
  <si>
    <t>태안문화원 법정운영비(계속)</t>
  </si>
  <si>
    <t>지역문화학교운영(계속)</t>
  </si>
  <si>
    <t>범군민 중앙대제 규정집 발간(계속)</t>
  </si>
  <si>
    <t>범군민중앙대제(계속)</t>
  </si>
  <si>
    <t>문예시설팀</t>
  </si>
  <si>
    <t>태안어린이동요대회(계속)</t>
  </si>
  <si>
    <t>태안예총 법정운영비(계속)</t>
  </si>
  <si>
    <t>태안예술제(계속)</t>
  </si>
  <si>
    <t>문화가 있는날(계속)</t>
  </si>
  <si>
    <t>명륜서실(계속)</t>
  </si>
  <si>
    <t>명륜교실(계속)</t>
  </si>
  <si>
    <t>전통다도예절교실운영(계속)</t>
  </si>
  <si>
    <t>춘추석전대제(계속)</t>
  </si>
  <si>
    <t>유림의날행사(계속)</t>
  </si>
  <si>
    <t>충남도지사기 남녀 풍물경연대회(계속)</t>
  </si>
  <si>
    <t>미술정기 전시회(계속)</t>
  </si>
  <si>
    <t>자유수호 희생자 합동위령제(계속)</t>
  </si>
  <si>
    <t>문화재관리팀</t>
  </si>
  <si>
    <t>천연기념물긴급구조 활동(계속)</t>
  </si>
  <si>
    <t>3.1.절 기념행사(계속)</t>
  </si>
  <si>
    <t>이종일선생 추모제향(계속)</t>
  </si>
  <si>
    <t>교육체육과</t>
    <phoneticPr fontId="5" type="noConversion"/>
  </si>
  <si>
    <t>3-3</t>
    <phoneticPr fontId="5" type="noConversion"/>
  </si>
  <si>
    <t>체육진흥팀</t>
  </si>
  <si>
    <t>환경관리팀</t>
  </si>
  <si>
    <t>태안군 지속가능발전협의회 운영 지원(계속)</t>
  </si>
  <si>
    <t>청소행정팀</t>
  </si>
  <si>
    <t>야생동물 보호 및 관리 활동(계속)</t>
  </si>
  <si>
    <t>농정과</t>
    <phoneticPr fontId="5" type="noConversion"/>
  </si>
  <si>
    <t>농촌행정팀</t>
  </si>
  <si>
    <t>농가주부모임 사랑의김장담그기(계속)</t>
  </si>
  <si>
    <t>농가주부모임 한마음대회(계속)</t>
  </si>
  <si>
    <t>농업경영인 신영농현장교육(계속)</t>
  </si>
  <si>
    <t>농업경영인 가족화합전진대회(계속)</t>
  </si>
  <si>
    <t>충남 새농민 전진대회 참가(계속)</t>
    <phoneticPr fontId="5" type="noConversion"/>
  </si>
  <si>
    <t>여성농업인 워크숍(계속)</t>
  </si>
  <si>
    <t>여성농업인 선진농업현장교육(계속)</t>
  </si>
  <si>
    <t>원예특작팀</t>
  </si>
  <si>
    <t>꽃소비촉진 및 꽃문화운동(계속)</t>
  </si>
  <si>
    <t>농산팀</t>
  </si>
  <si>
    <t>한국쌀전업농신영농현장 견학(계속)</t>
  </si>
  <si>
    <t>농촌체험휴양마을 활성화 지원(계속)</t>
  </si>
  <si>
    <t>벼 육묘용 상토 지원(계속)</t>
  </si>
  <si>
    <t>벼 육묘상자 처리제 지원(계속)</t>
  </si>
  <si>
    <t>친환경인증농가 친환경비료 지원(계속)</t>
  </si>
  <si>
    <t>종자콩 생산단지 지원사업(계속)</t>
  </si>
  <si>
    <t>농기계공급지원사업(계속)</t>
  </si>
  <si>
    <t>마을영농단 육성사업(계속)</t>
  </si>
  <si>
    <t>소규모 양곡가공업체 시설개선 지원(계속)</t>
  </si>
  <si>
    <t>화훼포장박스지원사업(계속)</t>
  </si>
  <si>
    <t>화훼토경재배농가유기질비료지원사업(계속)</t>
  </si>
  <si>
    <t>달래생산자재지원사업(계속)</t>
  </si>
  <si>
    <t>가의도 우량종구 생산단지 지원(계속)</t>
  </si>
  <si>
    <t>가의도 우량종구 지원(계속)</t>
  </si>
  <si>
    <r>
      <t>6</t>
    </r>
    <r>
      <rPr>
        <sz val="14"/>
        <color rgb="FF000000"/>
        <rFont val="돋움"/>
        <family val="3"/>
        <charset val="129"/>
      </rPr>
      <t>쪽 마늘 종자대 지원(계속)</t>
    </r>
  </si>
  <si>
    <r>
      <t xml:space="preserve">기능성 </t>
    </r>
    <r>
      <rPr>
        <sz val="14"/>
        <color rgb="FF000000"/>
        <rFont val="돋움"/>
        <family val="3"/>
        <charset val="129"/>
      </rPr>
      <t>6쪽마늘 생산자재지원사업(계속)</t>
    </r>
  </si>
  <si>
    <t>과수원예유기질비료지원사업(계속)</t>
  </si>
  <si>
    <t>과수농가 농기계 지원(계속)</t>
  </si>
  <si>
    <t>과수농가 묘목 및 방풍망 지원(계속)</t>
  </si>
  <si>
    <t>고추 세척기 지원(계속)</t>
  </si>
  <si>
    <t>고추 제습기 지원(계속)</t>
  </si>
  <si>
    <t>고추 건조기 지원(계속)</t>
  </si>
  <si>
    <t>농산유통팀</t>
  </si>
  <si>
    <t>공동상표 포장재 지원(계속)</t>
  </si>
  <si>
    <t>우수 농특산물 포장재 지원(계속)</t>
  </si>
  <si>
    <t>인터넷 쇼핑몰 택배비 지원(계속)</t>
  </si>
  <si>
    <t>TV 홈쇼핑 택배비 지원(계속)</t>
  </si>
  <si>
    <t>축산정책팀</t>
  </si>
  <si>
    <t>한우농가 고급육 생산지원(계속)</t>
  </si>
  <si>
    <t>소 사육농가 자동목걸이 지원(계속)</t>
  </si>
  <si>
    <t>조사료생산 기계화단지지원(계속)</t>
  </si>
  <si>
    <t>양봉농가 자동채밀기 지원(계속)</t>
  </si>
  <si>
    <t>양계농가 왕겨지원(계속)</t>
  </si>
  <si>
    <t>양계농가 열풍기 지원(계속)</t>
  </si>
  <si>
    <t>퇴비살포기 지원(계속)</t>
  </si>
  <si>
    <t>축사 환기시설지원(계속)</t>
  </si>
  <si>
    <t>경제정책팀</t>
  </si>
  <si>
    <t>소비자보호활동 사업지원(계속)</t>
  </si>
  <si>
    <t>안면도수산시장 활성화 행사(계속)</t>
  </si>
  <si>
    <t>전통시장 활성화사업(태안서부시장)(계속)</t>
  </si>
  <si>
    <t>기업지원팀</t>
  </si>
  <si>
    <t>한서대학교 창업 보육센터 지원(계속)</t>
  </si>
  <si>
    <t>수산정책팀</t>
  </si>
  <si>
    <t>태안군 선주연합회 리더십 교육지원(계속)</t>
  </si>
  <si>
    <t>어촌지도자 리더십 교육지원(계속)</t>
  </si>
  <si>
    <t>수산자원팀</t>
  </si>
  <si>
    <t>양식마을어장 어장환경개선 사업(계속)</t>
  </si>
  <si>
    <t>수산기술팀</t>
  </si>
  <si>
    <t>유어장 수산종묘(종패) 매입 지원(계속)</t>
  </si>
  <si>
    <t>수산산업팀</t>
  </si>
  <si>
    <t>어업지도팀</t>
  </si>
  <si>
    <t>교통행정팀</t>
  </si>
  <si>
    <t>-</t>
  </si>
  <si>
    <t>지역진흥팀</t>
  </si>
  <si>
    <t>마을회관 신·증·개축(계속)</t>
  </si>
  <si>
    <t>인력육성팀</t>
  </si>
  <si>
    <t>공모</t>
  </si>
  <si>
    <t>우수연구회 활력화 사업(계속)</t>
  </si>
  <si>
    <t>영농4-H시범영농 사업(계속)</t>
  </si>
  <si>
    <t>소득작물팀</t>
  </si>
  <si>
    <t>화훼팀</t>
  </si>
  <si>
    <t>환경축산팀</t>
  </si>
  <si>
    <t>계</t>
    <phoneticPr fontId="5" type="noConversion"/>
  </si>
  <si>
    <t>국</t>
    <phoneticPr fontId="5" type="noConversion"/>
  </si>
  <si>
    <t>도</t>
    <phoneticPr fontId="5" type="noConversion"/>
  </si>
  <si>
    <t>군</t>
    <phoneticPr fontId="5" type="noConversion"/>
  </si>
  <si>
    <t>(단위: 억원)</t>
    <phoneticPr fontId="5" type="noConversion"/>
  </si>
  <si>
    <r>
      <rPr>
        <sz val="36"/>
        <rFont val="휴먼엑스포"/>
        <family val="1"/>
        <charset val="129"/>
      </rPr>
      <t>2022년 지방보조금 지원 심의대상사업 목록</t>
    </r>
    <r>
      <rPr>
        <sz val="20"/>
        <rFont val="휴먼엑스포"/>
        <family val="1"/>
        <charset val="129"/>
      </rPr>
      <t/>
    </r>
    <phoneticPr fontId="5" type="noConversion"/>
  </si>
  <si>
    <t>부서명</t>
    <phoneticPr fontId="5" type="noConversion"/>
  </si>
  <si>
    <t>권수</t>
  </si>
  <si>
    <t>페이지</t>
  </si>
  <si>
    <t>팀명</t>
    <phoneticPr fontId="5" type="noConversion"/>
  </si>
  <si>
    <t>통계목명</t>
    <phoneticPr fontId="5" type="noConversion"/>
  </si>
  <si>
    <t>사    업    명</t>
    <phoneticPr fontId="5" type="noConversion"/>
  </si>
  <si>
    <t>과년도 지원액</t>
    <phoneticPr fontId="5" type="noConversion"/>
  </si>
  <si>
    <t>2022년 단체요구액 및 조정액</t>
    <phoneticPr fontId="5" type="noConversion"/>
  </si>
  <si>
    <t>위원회
 결정액</t>
    <phoneticPr fontId="5" type="noConversion"/>
  </si>
  <si>
    <t>2020년</t>
    <phoneticPr fontId="5" type="noConversion"/>
  </si>
  <si>
    <t>2021년</t>
    <phoneticPr fontId="5" type="noConversion"/>
  </si>
  <si>
    <t>단체요구액</t>
    <phoneticPr fontId="5" type="noConversion"/>
  </si>
  <si>
    <t>부서조정액</t>
    <phoneticPr fontId="5" type="noConversion"/>
  </si>
  <si>
    <t>합 계</t>
    <phoneticPr fontId="5" type="noConversion"/>
  </si>
  <si>
    <t>305건</t>
    <phoneticPr fontId="5" type="noConversion"/>
  </si>
  <si>
    <t>기획예산담당관</t>
    <phoneticPr fontId="5" type="noConversion"/>
  </si>
  <si>
    <t>3건</t>
    <phoneticPr fontId="5" type="noConversion"/>
  </si>
  <si>
    <t>한국자유총연맹 태안군지회
(함용훈, 회원수 300명)</t>
    <phoneticPr fontId="5" type="noConversion"/>
  </si>
  <si>
    <t>3-1</t>
    <phoneticPr fontId="5" type="noConversion"/>
  </si>
  <si>
    <t>기획팀</t>
    <phoneticPr fontId="5" type="noConversion"/>
  </si>
  <si>
    <t>민간단체법정운영비보조</t>
    <phoneticPr fontId="5" type="noConversion"/>
  </si>
  <si>
    <t>한국자유총연맹 태안군지회 운영비(계속)</t>
    <phoneticPr fontId="5" type="noConversion"/>
  </si>
  <si>
    <t>민간경상사업보조</t>
    <phoneticPr fontId="5" type="noConversion"/>
  </si>
  <si>
    <t>한국자유총연맹 태안군지회 자유민주주의 수호활동(계속)</t>
    <phoneticPr fontId="5" type="noConversion"/>
  </si>
  <si>
    <t>민간자본사업보조</t>
    <phoneticPr fontId="5" type="noConversion"/>
  </si>
  <si>
    <t>한국자유총연맹 태안군지회사무실 집기류 구입(신규)</t>
    <phoneticPr fontId="5" type="noConversion"/>
  </si>
  <si>
    <t>행정지원과</t>
    <phoneticPr fontId="5" type="noConversion"/>
  </si>
  <si>
    <t>28건</t>
    <phoneticPr fontId="5" type="noConversion"/>
  </si>
  <si>
    <t>태안군자율방범연합대
(이영우, 회원수 400명)</t>
    <phoneticPr fontId="5" type="noConversion"/>
  </si>
  <si>
    <t>4건</t>
    <phoneticPr fontId="5" type="noConversion"/>
  </si>
  <si>
    <t>범죄추방 결의대회(계속)</t>
    <phoneticPr fontId="5" type="noConversion"/>
  </si>
  <si>
    <t>충청남도 대회참가(계속)</t>
    <phoneticPr fontId="5" type="noConversion"/>
  </si>
  <si>
    <t>자율방범대 신입대원 및 임원연수(계속)</t>
    <phoneticPr fontId="5" type="noConversion"/>
  </si>
  <si>
    <t>대한적십자봉사회 태안지구협의회
(조정호, 회원수 190명)</t>
    <phoneticPr fontId="5" type="noConversion"/>
  </si>
  <si>
    <t>1건</t>
    <phoneticPr fontId="5" type="noConversion"/>
  </si>
  <si>
    <t>(사)태안반도 안면청년회
(임홍민, 회원수 36명)</t>
    <phoneticPr fontId="5" type="noConversion"/>
  </si>
  <si>
    <t>제77주년 광복절 경축식(계속)</t>
    <phoneticPr fontId="5" type="noConversion"/>
  </si>
  <si>
    <t>민족통일태안군협의회
(지원교, 회원수 55명)</t>
    <phoneticPr fontId="5" type="noConversion"/>
  </si>
  <si>
    <t>(사)태안군 개발위원회
(최근웅, 회원수 60명)</t>
    <phoneticPr fontId="5" type="noConversion"/>
  </si>
  <si>
    <t>한국전쟁민간인희생자태안유족회
(정석희, 회원수 1,020명)</t>
    <phoneticPr fontId="5" type="noConversion"/>
  </si>
  <si>
    <t>태안군 이장단연합회
(김기일, 회원수 188명)</t>
    <phoneticPr fontId="5" type="noConversion"/>
  </si>
  <si>
    <t>2건</t>
    <phoneticPr fontId="5" type="noConversion"/>
  </si>
  <si>
    <t>충청남도 이통장한마음 체육대회(계속)</t>
    <phoneticPr fontId="5" type="noConversion"/>
  </si>
  <si>
    <t>민주평화통일자문회의태안군협의회
(이구형, 회원수 42명)</t>
    <phoneticPr fontId="5" type="noConversion"/>
  </si>
  <si>
    <t>새마을운동 태안군지회
(김기원, 회원수 435명)</t>
    <phoneticPr fontId="5" type="noConversion"/>
  </si>
  <si>
    <t>9건</t>
    <phoneticPr fontId="5" type="noConversion"/>
  </si>
  <si>
    <t>새마을지원팀</t>
    <phoneticPr fontId="5" type="noConversion"/>
  </si>
  <si>
    <t>새마을지회운영비(계속)</t>
    <phoneticPr fontId="5" type="noConversion"/>
  </si>
  <si>
    <t>2022년 새마을지도자 전국대회 및 도대회 참가 지원(계속)</t>
    <phoneticPr fontId="5" type="noConversion"/>
  </si>
  <si>
    <t>대통령기 국민독서경진대회 지원사업(신규)</t>
    <phoneticPr fontId="5" type="noConversion"/>
  </si>
  <si>
    <t>새마을회관 집기류 구입 지원(신규)</t>
    <phoneticPr fontId="5" type="noConversion"/>
  </si>
  <si>
    <t>바르게살기운동 태안군협의회
(박응철, 회원수 343명)</t>
    <phoneticPr fontId="5" type="noConversion"/>
  </si>
  <si>
    <t>서산지역범죄피해자지원센터
(김덕호, 회원수 100명)</t>
    <phoneticPr fontId="5" type="noConversion"/>
  </si>
  <si>
    <t>청소년범죄예방위원서산지역연합회
(홍사범, 회원수 158명)</t>
    <phoneticPr fontId="5" type="noConversion"/>
  </si>
  <si>
    <t>태안군 교육삼락회
(고종영, 회원수 28명)</t>
    <phoneticPr fontId="5" type="noConversion"/>
  </si>
  <si>
    <t>복지증진과</t>
    <phoneticPr fontId="5" type="noConversion"/>
  </si>
  <si>
    <r>
      <t>55</t>
    </r>
    <r>
      <rPr>
        <b/>
        <sz val="14"/>
        <rFont val="돋움"/>
        <family val="3"/>
        <charset val="129"/>
      </rPr>
      <t>건</t>
    </r>
    <phoneticPr fontId="5" type="noConversion"/>
  </si>
  <si>
    <t xml:space="preserve">태안군사회복지협의회
(오병영, 회원수 80명) </t>
    <phoneticPr fontId="5" type="noConversion"/>
  </si>
  <si>
    <t>복지기획팀</t>
    <phoneticPr fontId="5" type="noConversion"/>
  </si>
  <si>
    <t>사회복지협의회 운영지원(계속)</t>
    <phoneticPr fontId="5" type="noConversion"/>
  </si>
  <si>
    <t>이동세탁차량사업 운영 지원(계속)</t>
    <phoneticPr fontId="5" type="noConversion"/>
  </si>
  <si>
    <t>지역사회복지 활성화사업</t>
    <phoneticPr fontId="5" type="noConversion"/>
  </si>
  <si>
    <t>보훈단체협의회
(방순석, 회원수 980명)</t>
    <phoneticPr fontId="5" type="noConversion"/>
  </si>
  <si>
    <t>상이군경회
(가재실, 회원수 143명)</t>
    <phoneticPr fontId="5" type="noConversion"/>
  </si>
  <si>
    <t>전몰군경유족회
(방순석, 회원수 105명)</t>
    <phoneticPr fontId="5" type="noConversion"/>
  </si>
  <si>
    <t>전몰군경미망인회
(김순예, 회원수 91명)</t>
    <phoneticPr fontId="5" type="noConversion"/>
  </si>
  <si>
    <t>무공수훈자회
(김광식, 회원수 42명)</t>
    <phoneticPr fontId="5" type="noConversion"/>
  </si>
  <si>
    <t>고엽제전우회
(지태천, 회원수 205명)</t>
    <phoneticPr fontId="5" type="noConversion"/>
  </si>
  <si>
    <t>월남참전유공자회
(김소열, 회원수 326명)</t>
    <phoneticPr fontId="5" type="noConversion"/>
  </si>
  <si>
    <t>6.25참전유공자회
(서남수, 회원수 201명)</t>
    <phoneticPr fontId="5" type="noConversion"/>
  </si>
  <si>
    <t>특수임무수행자회
(황성식, 회원수 45명)</t>
    <phoneticPr fontId="5" type="noConversion"/>
  </si>
  <si>
    <t>특수임무수행자회 운영(계속)</t>
  </si>
  <si>
    <t>특수임무수행자회 안보시설 탐방(계속)</t>
  </si>
  <si>
    <t>재향군인회
(정등영, 회원수 2,454명)</t>
    <phoneticPr fontId="5" type="noConversion"/>
  </si>
  <si>
    <t>(사)우운 문양목선생 기념사업회
(노진용, 회원수 135명)</t>
    <phoneticPr fontId="5" type="noConversion"/>
  </si>
  <si>
    <t>태안군지역사회보장협의체
(김종인, 회원수 284명)</t>
    <phoneticPr fontId="5" type="noConversion"/>
  </si>
  <si>
    <t>태안군지역사회보장협의체 운영(계속)</t>
    <phoneticPr fontId="5" type="noConversion"/>
  </si>
  <si>
    <t>(사)충남지체장애인협회태안군지회
(최용호, 회원수 5,300명)</t>
    <phoneticPr fontId="5" type="noConversion"/>
  </si>
  <si>
    <t>지체장애인협회 운영(계속)</t>
    <phoneticPr fontId="5" type="noConversion"/>
  </si>
  <si>
    <t>충남장애인의날 행사참가(계속)</t>
  </si>
  <si>
    <t>충남지체장애인의날 행사참가(계속)</t>
  </si>
  <si>
    <t>장애인기능경기대회 참가(계속)</t>
  </si>
  <si>
    <t>지체장애인 문화탐방로(계속)</t>
    <phoneticPr fontId="5" type="noConversion"/>
  </si>
  <si>
    <t>(사)충남시각장애인연합회태안군지회
(조구호, 회원수 171명)</t>
    <phoneticPr fontId="5" type="noConversion"/>
  </si>
  <si>
    <t>8건</t>
    <phoneticPr fontId="5" type="noConversion"/>
  </si>
  <si>
    <t>사회복지시설법정운영비보조</t>
    <phoneticPr fontId="5" type="noConversion"/>
  </si>
  <si>
    <t>시각장애인협회 운영(신규)</t>
    <phoneticPr fontId="5" type="noConversion"/>
  </si>
  <si>
    <t>(사)충남농아인협회 태안군지회
(이정웅, 회원수 918명)</t>
    <phoneticPr fontId="5" type="noConversion"/>
  </si>
  <si>
    <t>5건</t>
    <phoneticPr fontId="5" type="noConversion"/>
  </si>
  <si>
    <t>장애인복지팀</t>
    <phoneticPr fontId="5" type="noConversion"/>
  </si>
  <si>
    <t>사회복지사업보조</t>
    <phoneticPr fontId="5" type="noConversion"/>
  </si>
  <si>
    <t>수어교실 운영지원(신규)</t>
    <phoneticPr fontId="5" type="noConversion"/>
  </si>
  <si>
    <t>한국수어보급사업(신규)</t>
    <phoneticPr fontId="5" type="noConversion"/>
  </si>
  <si>
    <t>태안군장애인생활이동지원센터
(김순아)</t>
    <phoneticPr fontId="5" type="noConversion"/>
  </si>
  <si>
    <t>사회복지시설법정운영비보조</t>
  </si>
  <si>
    <t>장애인생활이동지원센터 운영(계속)</t>
    <phoneticPr fontId="5" type="noConversion"/>
  </si>
  <si>
    <t>노후차량 교체(신규)</t>
    <phoneticPr fontId="5" type="noConversion"/>
  </si>
  <si>
    <t>태안군수어통역센터
(백재선, 회원수 918명)</t>
    <phoneticPr fontId="5" type="noConversion"/>
  </si>
  <si>
    <t>수어통역센터 운영(계속)</t>
    <phoneticPr fontId="5" type="noConversion"/>
  </si>
  <si>
    <t>태안군장애인편의증진기술지원센터
(최용호, 회원수 5,300명)</t>
    <phoneticPr fontId="5" type="noConversion"/>
  </si>
  <si>
    <t>장애인편의증진기술지원센터 운영(계속)</t>
    <phoneticPr fontId="5" type="noConversion"/>
  </si>
  <si>
    <t>(사)충남장애인부모회태안군지회
(원정은, 회원수 101명)</t>
    <phoneticPr fontId="5" type="noConversion"/>
  </si>
  <si>
    <t>장애인가족지원(신규)</t>
    <phoneticPr fontId="5" type="noConversion"/>
  </si>
  <si>
    <t>가족정책과</t>
    <phoneticPr fontId="5" type="noConversion"/>
  </si>
  <si>
    <t>37건</t>
    <phoneticPr fontId="5" type="noConversion"/>
  </si>
  <si>
    <t>(사)대한노인회 태안군지회
(이용희, 회원수 11,879명)</t>
    <phoneticPr fontId="5" type="noConversion"/>
  </si>
  <si>
    <t>14건</t>
    <phoneticPr fontId="5" type="noConversion"/>
  </si>
  <si>
    <t>3-2</t>
    <phoneticPr fontId="5" type="noConversion"/>
  </si>
  <si>
    <t>(사)대한노인회 태안군지회 운영비(계속)</t>
    <phoneticPr fontId="5" type="noConversion"/>
  </si>
  <si>
    <t>사회복지시설법정운영비</t>
  </si>
  <si>
    <t>서해노인대학
(심갑순, 회원수 63명)</t>
    <phoneticPr fontId="5" type="noConversion"/>
  </si>
  <si>
    <t>관내 경로당 233개소
(회원수 11,879명)</t>
    <phoneticPr fontId="5" type="noConversion"/>
  </si>
  <si>
    <t>사회복지시설법정운영비</t>
    <phoneticPr fontId="5" type="noConversion"/>
  </si>
  <si>
    <t>태안군장애인복지관
(이종만, 회원수 2,619명)</t>
    <phoneticPr fontId="5" type="noConversion"/>
  </si>
  <si>
    <t>노인복지팀</t>
    <phoneticPr fontId="5" type="noConversion"/>
  </si>
  <si>
    <t>충남어린이집연합회 태안군지회
(이영미, 회원수 300여명)</t>
    <phoneticPr fontId="5" type="noConversion"/>
  </si>
  <si>
    <t>태안군성인권상담센터
(최우리, 회원수 20명)</t>
    <phoneticPr fontId="5" type="noConversion"/>
  </si>
  <si>
    <t>여성정책팀</t>
    <phoneticPr fontId="5" type="noConversion"/>
  </si>
  <si>
    <t>태안군여성단체협의회
(박선의, 회원수 1,000명)</t>
    <phoneticPr fontId="5" type="noConversion"/>
  </si>
  <si>
    <t>양성평등주간 충청남도 여성대회 참가(계속)</t>
    <phoneticPr fontId="5" type="noConversion"/>
  </si>
  <si>
    <t>태안군여성자원봉사회
(김기분, 회원수 58명)</t>
    <phoneticPr fontId="5" type="noConversion"/>
  </si>
  <si>
    <t>태안반도 태안청년회
(성민영, 회원수 45명)</t>
    <phoneticPr fontId="5" type="noConversion"/>
  </si>
  <si>
    <t>자녀안심하고학교보내기운동 
태안군추진본부(문원근, 회원수 57명)</t>
    <phoneticPr fontId="5" type="noConversion"/>
  </si>
  <si>
    <t>해수욕장 청소년지킴이(계속)</t>
    <phoneticPr fontId="5" type="noConversion"/>
  </si>
  <si>
    <t>태안군지역아동센터협의회
(우창식, 회원수 270명)</t>
    <phoneticPr fontId="5" type="noConversion"/>
  </si>
  <si>
    <t>청소년아동팀</t>
    <phoneticPr fontId="5" type="noConversion"/>
  </si>
  <si>
    <t>희망터전(송옥희)</t>
    <phoneticPr fontId="5" type="noConversion"/>
  </si>
  <si>
    <t>3-2</t>
    <phoneticPr fontId="5" type="noConversion"/>
  </si>
  <si>
    <t>청소년아동팀</t>
    <phoneticPr fontId="5" type="noConversion"/>
  </si>
  <si>
    <t>사회복지시설법정운영비</t>
    <phoneticPr fontId="5" type="noConversion"/>
  </si>
  <si>
    <t>아동생활지원 종사자 시간외근무수당 지원(신규)</t>
    <phoneticPr fontId="5" type="noConversion"/>
  </si>
  <si>
    <t>봄언덕(김보라)</t>
    <phoneticPr fontId="5" type="noConversion"/>
  </si>
  <si>
    <t>1건</t>
    <phoneticPr fontId="5" type="noConversion"/>
  </si>
  <si>
    <t>공모사업</t>
    <phoneticPr fontId="5" type="noConversion"/>
  </si>
  <si>
    <t>5건</t>
    <phoneticPr fontId="5" type="noConversion"/>
  </si>
  <si>
    <t>경로당 소요물품 지원(계속)</t>
    <phoneticPr fontId="5" type="noConversion"/>
  </si>
  <si>
    <t>경로당 기능보강(계속)</t>
    <phoneticPr fontId="5" type="noConversion"/>
  </si>
  <si>
    <t>경로당 신 증축(계속)</t>
    <phoneticPr fontId="5" type="noConversion"/>
  </si>
  <si>
    <t>어린이집 난방비 지원(계속)</t>
    <phoneticPr fontId="5" type="noConversion"/>
  </si>
  <si>
    <t>관광진흥과</t>
    <phoneticPr fontId="5" type="noConversion"/>
  </si>
  <si>
    <t>2건</t>
    <phoneticPr fontId="5" type="noConversion"/>
  </si>
  <si>
    <t>태안군관광발전협의회
(강은환, 회원수 47명)</t>
    <phoneticPr fontId="5" type="noConversion"/>
  </si>
  <si>
    <r>
      <t>2</t>
    </r>
    <r>
      <rPr>
        <b/>
        <sz val="13"/>
        <rFont val="돋움"/>
        <family val="3"/>
        <charset val="129"/>
      </rPr>
      <t>건</t>
    </r>
    <phoneticPr fontId="5" type="noConversion"/>
  </si>
  <si>
    <t>관광기획팀</t>
    <phoneticPr fontId="5" type="noConversion"/>
  </si>
  <si>
    <t>태안관광 발전전략 포럼 및 태안관광발전 모색 교육(계속)</t>
    <phoneticPr fontId="5" type="noConversion"/>
  </si>
  <si>
    <t>문화예술과</t>
    <phoneticPr fontId="5" type="noConversion"/>
  </si>
  <si>
    <t>47건</t>
    <phoneticPr fontId="5" type="noConversion"/>
  </si>
  <si>
    <t>태안문화원
(정낙추, 회원수 254명)</t>
    <phoneticPr fontId="5" type="noConversion"/>
  </si>
  <si>
    <t>9건</t>
    <phoneticPr fontId="5" type="noConversion"/>
  </si>
  <si>
    <t>당제 및 민속행사지원(신규)</t>
    <phoneticPr fontId="5" type="noConversion"/>
  </si>
  <si>
    <t>충남도지사배민속대제전(계속)</t>
    <phoneticPr fontId="5" type="noConversion"/>
  </si>
  <si>
    <t>문화예술팀</t>
    <phoneticPr fontId="5" type="noConversion"/>
  </si>
  <si>
    <t>민간행사사업보조</t>
    <phoneticPr fontId="5" type="noConversion"/>
  </si>
  <si>
    <t>태안역사문화학술발표 및 아소상점 추가 인쇄(신규)</t>
    <phoneticPr fontId="5" type="noConversion"/>
  </si>
  <si>
    <t>태안문화예술인 초대전(신규)</t>
    <phoneticPr fontId="5" type="noConversion"/>
  </si>
  <si>
    <t>태안향토문화연구소
(박풍수, 회원수 30명)</t>
    <phoneticPr fontId="5" type="noConversion"/>
  </si>
  <si>
    <t>태안향토문화지발간(계속)</t>
    <phoneticPr fontId="5" type="noConversion"/>
  </si>
  <si>
    <t>태안예총
(문연식, 회원수 224명)</t>
    <phoneticPr fontId="5" type="noConversion"/>
  </si>
  <si>
    <t>3건</t>
    <phoneticPr fontId="5" type="noConversion"/>
  </si>
  <si>
    <t>한국국악협회(정헌자)</t>
    <phoneticPr fontId="5" type="noConversion"/>
  </si>
  <si>
    <t>제19회 군수기 읍면풍물경연대회(계속)</t>
    <phoneticPr fontId="5" type="noConversion"/>
  </si>
  <si>
    <t>전국사물놀이 경연대회(계속)</t>
  </si>
  <si>
    <t>찾아가는 국악한마당(계속)</t>
    <phoneticPr fontId="5" type="noConversion"/>
  </si>
  <si>
    <t>충남국악제 경연대회(계속)</t>
    <phoneticPr fontId="5" type="noConversion"/>
  </si>
  <si>
    <t>한국연예예술인총연합회
(유정현, 회원수 55명)</t>
    <phoneticPr fontId="5" type="noConversion"/>
  </si>
  <si>
    <t>2건</t>
    <phoneticPr fontId="5" type="noConversion"/>
  </si>
  <si>
    <t>3-2</t>
    <phoneticPr fontId="5" type="noConversion"/>
  </si>
  <si>
    <t>전통시장활성화 작은 음악회(신규)</t>
    <phoneticPr fontId="5" type="noConversion"/>
  </si>
  <si>
    <t>백화산 전국트로트가요제(신규)</t>
    <phoneticPr fontId="5" type="noConversion"/>
  </si>
  <si>
    <t>태안향교
(윤경상, 회원수 300명)</t>
    <phoneticPr fontId="5" type="noConversion"/>
  </si>
  <si>
    <t>7건</t>
    <phoneticPr fontId="5" type="noConversion"/>
  </si>
  <si>
    <t>삼대가 효 실천체험교육(계속)</t>
    <phoneticPr fontId="5" type="noConversion"/>
  </si>
  <si>
    <t>입춘방 나눔행사(신규)</t>
    <phoneticPr fontId="5" type="noConversion"/>
  </si>
  <si>
    <t>안양사봉향회
(국영신, 회원수 30명)</t>
    <phoneticPr fontId="5" type="noConversion"/>
  </si>
  <si>
    <t>1건</t>
    <phoneticPr fontId="5" type="noConversion"/>
  </si>
  <si>
    <t>동학농민혁명 태안군기념사업회
(정웅주, 회원수 24명)</t>
    <phoneticPr fontId="5" type="noConversion"/>
  </si>
  <si>
    <t>예술태안회(조영관)</t>
    <phoneticPr fontId="5" type="noConversion"/>
  </si>
  <si>
    <t>충청남도내포제 시조통합시우회
(김길수, 회원수 20명)</t>
    <phoneticPr fontId="5" type="noConversion"/>
  </si>
  <si>
    <t>선소리산타령 태안지부
(안수빈, 회원수 21명)</t>
    <phoneticPr fontId="5" type="noConversion"/>
  </si>
  <si>
    <t>한국판소리보존회
(이복희, 회원수 35명)</t>
    <phoneticPr fontId="5" type="noConversion"/>
  </si>
  <si>
    <t>문화예술팀</t>
    <phoneticPr fontId="5" type="noConversion"/>
  </si>
  <si>
    <t>태안전국국악경연대회(계속)</t>
    <phoneticPr fontId="5" type="noConversion"/>
  </si>
  <si>
    <t>태안문학회
(조우상, 회원수 40명)</t>
    <phoneticPr fontId="5" type="noConversion"/>
  </si>
  <si>
    <t>3-2</t>
    <phoneticPr fontId="5" type="noConversion"/>
  </si>
  <si>
    <t>태안문학 제49집 발간(계속)</t>
    <phoneticPr fontId="5" type="noConversion"/>
  </si>
  <si>
    <t>흙빛문학회
(편무석, 회원수 52명)</t>
    <phoneticPr fontId="5" type="noConversion"/>
  </si>
  <si>
    <t>1건</t>
    <phoneticPr fontId="5" type="noConversion"/>
  </si>
  <si>
    <t>3-2</t>
    <phoneticPr fontId="5" type="noConversion"/>
  </si>
  <si>
    <t>태안군민과 함께하는 문학기행(계속)</t>
    <phoneticPr fontId="5" type="noConversion"/>
  </si>
  <si>
    <t>전통공예문화협회 예사랑태안지부
(손송연, 회원수 24명)</t>
    <phoneticPr fontId="5" type="noConversion"/>
  </si>
  <si>
    <t>1건</t>
    <phoneticPr fontId="5" type="noConversion"/>
  </si>
  <si>
    <t>찾아가는 한지공예(계속)</t>
    <phoneticPr fontId="5" type="noConversion"/>
  </si>
  <si>
    <t>고남면주민자치위원회
(권경숙, 회원수 25명)</t>
    <phoneticPr fontId="5" type="noConversion"/>
  </si>
  <si>
    <t>아티스트그룹 나오리
(양승호, 회원수 43명)</t>
    <phoneticPr fontId="5" type="noConversion"/>
  </si>
  <si>
    <t>태안서화회
(현종돈, 회원수 55명)</t>
    <phoneticPr fontId="5" type="noConversion"/>
  </si>
  <si>
    <t>문화예술팀</t>
    <phoneticPr fontId="5" type="noConversion"/>
  </si>
  <si>
    <t>태안 서화회원 작품 전시회(계속)</t>
    <phoneticPr fontId="5" type="noConversion"/>
  </si>
  <si>
    <t>한국서각협회태안지부(원범재)</t>
    <phoneticPr fontId="5" type="noConversion"/>
  </si>
  <si>
    <t>충남서각예술대제전(계속)</t>
  </si>
  <si>
    <t>적돌문학회
(가금현, 회원수 112명)</t>
    <phoneticPr fontId="5" type="noConversion"/>
  </si>
  <si>
    <t>2忠1孝 백일장 대회(계속)</t>
    <phoneticPr fontId="5" type="noConversion"/>
  </si>
  <si>
    <t>한국미술협회
(권오철, 회원수 45명)</t>
    <phoneticPr fontId="5" type="noConversion"/>
  </si>
  <si>
    <t>태안심포니오케스트라
(황나혜, 회원수 16명)</t>
    <phoneticPr fontId="5" type="noConversion"/>
  </si>
  <si>
    <t>찾아가는 클래식(신규)</t>
    <phoneticPr fontId="5" type="noConversion"/>
  </si>
  <si>
    <t>한국자유총연맹 태안군지회
(함용훈, 회원수 300명)</t>
    <phoneticPr fontId="5" type="noConversion"/>
  </si>
  <si>
    <t>한국조류보호협회 태안군지회
(가창노, 회원수 13명)</t>
    <phoneticPr fontId="5" type="noConversion"/>
  </si>
  <si>
    <t>3-2</t>
    <phoneticPr fontId="5" type="noConversion"/>
  </si>
  <si>
    <t>옥파이종일선생 추모사업회
(김종인, 회원수 15명)</t>
    <phoneticPr fontId="5" type="noConversion"/>
  </si>
  <si>
    <t>태안군체육회
(고윤흥, 회원수 220명)</t>
    <phoneticPr fontId="5" type="noConversion"/>
  </si>
  <si>
    <r>
      <t>18</t>
    </r>
    <r>
      <rPr>
        <b/>
        <sz val="13"/>
        <rFont val="돋움"/>
        <family val="3"/>
        <charset val="129"/>
      </rPr>
      <t>건</t>
    </r>
    <phoneticPr fontId="5" type="noConversion"/>
  </si>
  <si>
    <t>태안군체육회 운영비 지원(계속)</t>
    <phoneticPr fontId="5" type="noConversion"/>
  </si>
  <si>
    <t>3-3</t>
    <phoneticPr fontId="5" type="noConversion"/>
  </si>
  <si>
    <t>태안군체육회 업무용 차량 지원(계속)</t>
    <phoneticPr fontId="5" type="noConversion"/>
  </si>
  <si>
    <t>체육 꿈나무육성 지도자 사업(계속)</t>
    <phoneticPr fontId="5" type="noConversion"/>
  </si>
  <si>
    <t>학생부 종목별 지원(계속)</t>
    <phoneticPr fontId="5" type="noConversion"/>
  </si>
  <si>
    <t>전략종목 육성 지원(계속)</t>
    <phoneticPr fontId="5" type="noConversion"/>
  </si>
  <si>
    <t>생활체육지도자 복리후생비 지원(계속)</t>
    <phoneticPr fontId="5" type="noConversion"/>
  </si>
  <si>
    <t>3-3</t>
  </si>
  <si>
    <t>유소년 체육교실 운영지원(계속)</t>
    <phoneticPr fontId="5" type="noConversion"/>
  </si>
  <si>
    <t>충남도지사기 역전경주대회 참가 지원(계속)</t>
    <phoneticPr fontId="5" type="noConversion"/>
  </si>
  <si>
    <t>전국 소년체육대회 참가 지원(계속)</t>
    <phoneticPr fontId="5" type="noConversion"/>
  </si>
  <si>
    <t>전국 체육대회 참가 지원(계속)</t>
    <phoneticPr fontId="5" type="noConversion"/>
  </si>
  <si>
    <t>군민체육대회 개최 지원(계속)</t>
    <phoneticPr fontId="5" type="noConversion"/>
  </si>
  <si>
    <t>생활체육 종목별 리그전 지원(계속)</t>
    <phoneticPr fontId="5" type="noConversion"/>
  </si>
  <si>
    <t>각종대회 참가 및 개최 지원(계속)</t>
    <phoneticPr fontId="5" type="noConversion"/>
  </si>
  <si>
    <t>체육진흥팀</t>
    <phoneticPr fontId="5" type="noConversion"/>
  </si>
  <si>
    <t>민간행사사업보조</t>
    <phoneticPr fontId="5" type="noConversion"/>
  </si>
  <si>
    <t>충청남도 어르신생활체육대회 참가 지원(계속)</t>
    <phoneticPr fontId="5" type="noConversion"/>
  </si>
  <si>
    <t>태안군 어머니생활체육대회 개최지원(계속)</t>
    <phoneticPr fontId="5" type="noConversion"/>
  </si>
  <si>
    <t>충청남도민체육대회 참가 지원(계속)</t>
    <phoneticPr fontId="5" type="noConversion"/>
  </si>
  <si>
    <t>군수기대회 개최 지원(계속)</t>
    <phoneticPr fontId="5" type="noConversion"/>
  </si>
  <si>
    <t>군협회장기대회 개최 지원(계속)</t>
    <phoneticPr fontId="5" type="noConversion"/>
  </si>
  <si>
    <t>태안군장애인체육회
(가세로, 회원수 123명)</t>
    <phoneticPr fontId="5" type="noConversion"/>
  </si>
  <si>
    <t>11건</t>
    <phoneticPr fontId="5" type="noConversion"/>
  </si>
  <si>
    <t>태안군장애인체육회 운영비 지원(계속)</t>
    <phoneticPr fontId="5" type="noConversion"/>
  </si>
  <si>
    <t>장애인체육회 차량 지원(계속)</t>
    <phoneticPr fontId="5" type="noConversion"/>
  </si>
  <si>
    <t>장애인체육 전략종목 육성 지원(계속)</t>
    <phoneticPr fontId="5" type="noConversion"/>
  </si>
  <si>
    <t>장애인체육 종목별 연중훈련비 지원(계속)</t>
    <phoneticPr fontId="5" type="noConversion"/>
  </si>
  <si>
    <t>장애인 생활체육지도자 활동 지원(계속)</t>
    <phoneticPr fontId="5" type="noConversion"/>
  </si>
  <si>
    <t>전국 지체장애인 체육대회 참가 지원(계속)</t>
    <phoneticPr fontId="5" type="noConversion"/>
  </si>
  <si>
    <t>충청남도 농아인체육대회 참가 지원(계속)</t>
    <phoneticPr fontId="5" type="noConversion"/>
  </si>
  <si>
    <t>장애인 각종체육대회 참가 지원(계속)</t>
    <phoneticPr fontId="5" type="noConversion"/>
  </si>
  <si>
    <t>충청남도 시각장애인체육대회 참가 지원(계속)</t>
    <phoneticPr fontId="5" type="noConversion"/>
  </si>
  <si>
    <t>충청남도 장애인체육대회 참가 지원(계속)</t>
    <phoneticPr fontId="5" type="noConversion"/>
  </si>
  <si>
    <t>전국 장애인체육대회 참가 지원(계속)</t>
    <phoneticPr fontId="5" type="noConversion"/>
  </si>
  <si>
    <t>신속민원처리과</t>
    <phoneticPr fontId="5" type="noConversion"/>
  </si>
  <si>
    <r>
      <t>1</t>
    </r>
    <r>
      <rPr>
        <b/>
        <sz val="14"/>
        <rFont val="돋움"/>
        <family val="3"/>
        <charset val="129"/>
      </rPr>
      <t>건</t>
    </r>
    <phoneticPr fontId="5" type="noConversion"/>
  </si>
  <si>
    <t>3-3</t>
    <phoneticPr fontId="5" type="noConversion"/>
  </si>
  <si>
    <t>공동주택 관리비용 지원사업(계속)</t>
    <phoneticPr fontId="5" type="noConversion"/>
  </si>
  <si>
    <t>주민공동체과</t>
    <phoneticPr fontId="5" type="noConversion"/>
  </si>
  <si>
    <r>
      <t>3</t>
    </r>
    <r>
      <rPr>
        <b/>
        <sz val="14"/>
        <rFont val="돋움"/>
        <family val="3"/>
        <charset val="129"/>
      </rPr>
      <t>건</t>
    </r>
    <phoneticPr fontId="5" type="noConversion"/>
  </si>
  <si>
    <t>원북면주민자치회
(정창득, 회원수 63명)</t>
    <phoneticPr fontId="5" type="noConversion"/>
  </si>
  <si>
    <t>공동체기획팀</t>
    <phoneticPr fontId="5" type="noConversion"/>
  </si>
  <si>
    <t>민간경상사업보조</t>
    <phoneticPr fontId="5" type="noConversion"/>
  </si>
  <si>
    <t>주민자치 활성화를 위한 주민총회 개최사업(신규)</t>
    <phoneticPr fontId="5" type="noConversion"/>
  </si>
  <si>
    <t>이원면주민자치회
(차윤천, 회원수 40명)</t>
    <phoneticPr fontId="5" type="noConversion"/>
  </si>
  <si>
    <t>1건</t>
    <phoneticPr fontId="5" type="noConversion"/>
  </si>
  <si>
    <t>공동체기획팀</t>
    <phoneticPr fontId="5" type="noConversion"/>
  </si>
  <si>
    <t>주민자치 활성화를 위한 주민총회 개최사업(신규)</t>
    <phoneticPr fontId="5" type="noConversion"/>
  </si>
  <si>
    <t>주민자치 활성화 공모사업 지원(신규)</t>
    <phoneticPr fontId="5" type="noConversion"/>
  </si>
  <si>
    <t>62건</t>
    <phoneticPr fontId="5" type="noConversion"/>
  </si>
  <si>
    <t>(사)한국농업경영인 태안군연합회
(가세현, 회원수 467명)</t>
    <phoneticPr fontId="5" type="noConversion"/>
  </si>
  <si>
    <t>농업경영인 으뜸농산물한마당(계속)</t>
    <phoneticPr fontId="5" type="noConversion"/>
  </si>
  <si>
    <t>농업경영인 전국대회참가(계속)</t>
    <phoneticPr fontId="5" type="noConversion"/>
  </si>
  <si>
    <t>(사)한국여성농업인 태안군연합회
(심주선, 회원수 274명)</t>
    <phoneticPr fontId="5" type="noConversion"/>
  </si>
  <si>
    <t>여성농업인 충청남도대회 참가(계속)</t>
    <phoneticPr fontId="5" type="noConversion"/>
  </si>
  <si>
    <t>(사)한국새농민태안군회
(심상호, 회원수 30명)</t>
    <phoneticPr fontId="5" type="noConversion"/>
  </si>
  <si>
    <t>태안군 농업인 단체협의회
(이연우, 회원수 2,877명)</t>
    <phoneticPr fontId="5" type="noConversion"/>
  </si>
  <si>
    <t>태안군 농업 대축제(계속)</t>
    <phoneticPr fontId="5" type="noConversion"/>
  </si>
  <si>
    <t>(사)농가주부모임 태안군연합회
(조상연, 회원수 180명)</t>
    <phoneticPr fontId="5" type="noConversion"/>
  </si>
  <si>
    <t>2건</t>
    <phoneticPr fontId="5" type="noConversion"/>
  </si>
  <si>
    <t>(사)한국쌀전업농 태안군연합회
(이성순, 회원수 536명)</t>
    <phoneticPr fontId="5" type="noConversion"/>
  </si>
  <si>
    <t>한국쌀전업농전국대회참가(계속)</t>
    <phoneticPr fontId="5" type="noConversion"/>
  </si>
  <si>
    <t>(사)한국화훼협회 태안군연합회
(김남한, 회원수 180명)</t>
    <phoneticPr fontId="5" type="noConversion"/>
  </si>
  <si>
    <t>5건</t>
    <phoneticPr fontId="5" type="noConversion"/>
  </si>
  <si>
    <t>화훼농업 선진지 견학(신규)</t>
    <phoneticPr fontId="5" type="noConversion"/>
  </si>
  <si>
    <t>우수 화훼농업인 해외연수(신규)</t>
    <phoneticPr fontId="5" type="noConversion"/>
  </si>
  <si>
    <t>제21회 화훼인 한마음단합대회(계속)</t>
    <phoneticPr fontId="5" type="noConversion"/>
  </si>
  <si>
    <t>플라워 아트워크&amp;가드닝 콘테스트(신규)</t>
    <phoneticPr fontId="5" type="noConversion"/>
  </si>
  <si>
    <t>공모사업</t>
    <phoneticPr fontId="5" type="noConversion"/>
  </si>
  <si>
    <t>44건</t>
    <phoneticPr fontId="5" type="noConversion"/>
  </si>
  <si>
    <t>농작업 보호장비 지원(계속)</t>
    <phoneticPr fontId="5" type="noConversion"/>
  </si>
  <si>
    <t>산지유통센터 물류비 지원(계속)</t>
    <phoneticPr fontId="5" type="noConversion"/>
  </si>
  <si>
    <t>우수 농특산물 판촉 지원(계속)</t>
    <phoneticPr fontId="5" type="noConversion"/>
  </si>
  <si>
    <t>한우육질개선제 지원(계속)</t>
    <phoneticPr fontId="5" type="noConversion"/>
  </si>
  <si>
    <t>사료작물 재배용 비료지원(계속)</t>
    <phoneticPr fontId="5" type="noConversion"/>
  </si>
  <si>
    <t>소 사육농가 조사료구입지원(계속)</t>
    <phoneticPr fontId="5" type="noConversion"/>
  </si>
  <si>
    <t>양봉농가 사료구입 지원(계속)</t>
    <phoneticPr fontId="5" type="noConversion"/>
  </si>
  <si>
    <t>젖소 사육농가 헬퍼지원사업(계속)</t>
    <phoneticPr fontId="5" type="noConversion"/>
  </si>
  <si>
    <t>양돈농가 우수정액 지원(계속)</t>
    <phoneticPr fontId="5" type="noConversion"/>
  </si>
  <si>
    <t>소 사육농가 자동급이시설 지원(계속)</t>
    <phoneticPr fontId="5" type="noConversion"/>
  </si>
  <si>
    <t>양봉농가 저온저장고 지원(계속)</t>
  </si>
  <si>
    <t>환경산림과</t>
    <phoneticPr fontId="5" type="noConversion"/>
  </si>
  <si>
    <t>3건</t>
    <phoneticPr fontId="5" type="noConversion"/>
  </si>
  <si>
    <t>야생생물관리협회 태안군지회
(정형일, 회원수 30명)</t>
    <phoneticPr fontId="5" type="noConversion"/>
  </si>
  <si>
    <t>태안군지속가능발전협의회
(김윤석, 회원수 48명)</t>
    <phoneticPr fontId="5" type="noConversion"/>
  </si>
  <si>
    <t>2022년 환경의식개혁운동(계속)</t>
    <phoneticPr fontId="5" type="noConversion"/>
  </si>
  <si>
    <t>경제진흥과</t>
    <phoneticPr fontId="5" type="noConversion"/>
  </si>
  <si>
    <t>7건</t>
    <phoneticPr fontId="5" type="noConversion"/>
  </si>
  <si>
    <t>태안군 소비자보호센터
(김진화, 회원수 40명)</t>
    <phoneticPr fontId="5" type="noConversion"/>
  </si>
  <si>
    <t>태안군소비자보호센터 운영지원(계속)</t>
    <phoneticPr fontId="5" type="noConversion"/>
  </si>
  <si>
    <t>안면도수산시장 상인회
(명영식, 회원수 40명)</t>
    <phoneticPr fontId="5" type="noConversion"/>
  </si>
  <si>
    <t>태안서부시장 상인회
(조규호, 회원수 181명)</t>
    <phoneticPr fontId="5" type="noConversion"/>
  </si>
  <si>
    <t>경제정책팀</t>
    <phoneticPr fontId="5" type="noConversion"/>
  </si>
  <si>
    <t>태안동부시장 상인회
(류영월, 회원수 107명)</t>
    <phoneticPr fontId="5" type="noConversion"/>
  </si>
  <si>
    <t>3-3</t>
    <phoneticPr fontId="5" type="noConversion"/>
  </si>
  <si>
    <t>경제정책팀</t>
    <phoneticPr fontId="5" type="noConversion"/>
  </si>
  <si>
    <t>전통시장 활성화사업(태안동부시장)(계속)</t>
    <phoneticPr fontId="5" type="noConversion"/>
  </si>
  <si>
    <t>소상공인연합회
(이강웅, 회원수 250명)</t>
    <phoneticPr fontId="5" type="noConversion"/>
  </si>
  <si>
    <t>1건</t>
    <phoneticPr fontId="5" type="noConversion"/>
  </si>
  <si>
    <t>민간단체법정운영비보조</t>
    <phoneticPr fontId="5" type="noConversion"/>
  </si>
  <si>
    <t>태안군 소상공인연합회 운영지원(신규)</t>
    <phoneticPr fontId="5" type="noConversion"/>
  </si>
  <si>
    <t>한서대 창업보육센터
(지민석, 회원수 21개 기업)</t>
    <phoneticPr fontId="5" type="noConversion"/>
  </si>
  <si>
    <t>수산과</t>
    <phoneticPr fontId="5" type="noConversion"/>
  </si>
  <si>
    <t>15건</t>
    <phoneticPr fontId="5" type="noConversion"/>
  </si>
  <si>
    <t>(사)한국수산업경영인 태안군연합회
(이재학, 회원수 600명)</t>
    <phoneticPr fontId="5" type="noConversion"/>
  </si>
  <si>
    <t>3건</t>
    <phoneticPr fontId="5" type="noConversion"/>
  </si>
  <si>
    <t>태안군 수산업경영인 리더십 교육(계속)</t>
    <phoneticPr fontId="5" type="noConversion"/>
  </si>
  <si>
    <t>한국수산업경영인 충청남도대회 지원(계속)</t>
    <phoneticPr fontId="5" type="noConversion"/>
  </si>
  <si>
    <t>제12회 태안군 수산인 한마음 대회지원(계속)</t>
    <phoneticPr fontId="5" type="noConversion"/>
  </si>
  <si>
    <t>태안군 어촌계연합회
(이성원, 회원수 91명)</t>
    <phoneticPr fontId="5" type="noConversion"/>
  </si>
  <si>
    <t>3-3</t>
    <phoneticPr fontId="5" type="noConversion"/>
  </si>
  <si>
    <t>태안군 선주연합회
(유선용, 회원수 800여명)</t>
    <phoneticPr fontId="5" type="noConversion"/>
  </si>
  <si>
    <t>(사)한국수산종자산업 충남지회
(백승우, 회원수 22명)</t>
    <phoneticPr fontId="5" type="noConversion"/>
  </si>
  <si>
    <t>한국수산종자산업 충남지회 역량강화 교육(계속)</t>
    <phoneticPr fontId="5" type="noConversion"/>
  </si>
  <si>
    <t>공모사업</t>
    <phoneticPr fontId="5" type="noConversion"/>
  </si>
  <si>
    <t>9건</t>
    <phoneticPr fontId="5" type="noConversion"/>
  </si>
  <si>
    <t>제12회 몽산포항 주꾸미 축제(계속)</t>
    <phoneticPr fontId="5" type="noConversion"/>
  </si>
  <si>
    <t>제22회 안면도 백사장 대하축제(계속)</t>
    <phoneticPr fontId="5" type="noConversion"/>
  </si>
  <si>
    <t>고품질 바지락 생산을 위한 선별기 지원(계속)</t>
    <phoneticPr fontId="5" type="noConversion"/>
  </si>
  <si>
    <t>민간자본사업보조</t>
    <phoneticPr fontId="5" type="noConversion"/>
  </si>
  <si>
    <t>전복 가두리 양식장 고도화 지원사업(계속)</t>
    <phoneticPr fontId="5" type="noConversion"/>
  </si>
  <si>
    <t>태풍 등 재난대비 소형어선 인양기 개보수 사업(계속)</t>
    <phoneticPr fontId="5" type="noConversion"/>
  </si>
  <si>
    <t>수산자원팀</t>
    <phoneticPr fontId="5" type="noConversion"/>
  </si>
  <si>
    <t>EM배양기 보급사업(신규)</t>
    <phoneticPr fontId="5" type="noConversion"/>
  </si>
  <si>
    <t>수산기술팀</t>
    <phoneticPr fontId="5" type="noConversion"/>
  </si>
  <si>
    <t>민간경상사업보조</t>
    <phoneticPr fontId="5" type="noConversion"/>
  </si>
  <si>
    <t>수산물 직거래 택배비 지원(신규)</t>
    <phoneticPr fontId="5" type="noConversion"/>
  </si>
  <si>
    <t>건설과</t>
    <phoneticPr fontId="5" type="noConversion"/>
  </si>
  <si>
    <t>남문3리 마을회 외 5개소</t>
    <phoneticPr fontId="5" type="noConversion"/>
  </si>
  <si>
    <t>도시교통과</t>
    <phoneticPr fontId="5" type="noConversion"/>
  </si>
  <si>
    <t>2건</t>
    <phoneticPr fontId="5" type="noConversion"/>
  </si>
  <si>
    <t>(사)전국모범운전자연합회 충남태안지회
(윤영노, 회원수 42명)</t>
    <phoneticPr fontId="5" type="noConversion"/>
  </si>
  <si>
    <t>2건</t>
    <phoneticPr fontId="5" type="noConversion"/>
  </si>
  <si>
    <t>3-3</t>
    <phoneticPr fontId="5" type="noConversion"/>
  </si>
  <si>
    <t>모범운전자회 교통안내활동지원(계속)</t>
    <phoneticPr fontId="5" type="noConversion"/>
  </si>
  <si>
    <t>모범운전자회 순찰차 지원(계속)</t>
    <phoneticPr fontId="5" type="noConversion"/>
  </si>
  <si>
    <t>농업기술센터</t>
    <phoneticPr fontId="5" type="noConversion"/>
  </si>
  <si>
    <t>10건</t>
    <phoneticPr fontId="5" type="noConversion"/>
  </si>
  <si>
    <t>태안군4-H연합회
(장진희, 회원수 61명)</t>
    <phoneticPr fontId="5" type="noConversion"/>
  </si>
  <si>
    <t>1건</t>
    <phoneticPr fontId="5" type="noConversion"/>
  </si>
  <si>
    <t>태안군4-H 경진대회(계속)</t>
    <phoneticPr fontId="5" type="noConversion"/>
  </si>
  <si>
    <t>9건</t>
    <phoneticPr fontId="5" type="noConversion"/>
  </si>
  <si>
    <t>귀농귀촌팀</t>
    <phoneticPr fontId="5" type="noConversion"/>
  </si>
  <si>
    <t>농산물가공 창업 상품화 시범(신규)</t>
    <phoneticPr fontId="5" type="noConversion"/>
  </si>
  <si>
    <t>식량작물팀</t>
    <phoneticPr fontId="5" type="noConversion"/>
  </si>
  <si>
    <t>지역맞춤형 항공방제단 육성(신규)</t>
    <phoneticPr fontId="5" type="noConversion"/>
  </si>
  <si>
    <t>고구마 덩굴쪼김병 방제 실증 시범(신규)</t>
    <phoneticPr fontId="5" type="noConversion"/>
  </si>
  <si>
    <t>엽채류 연중 안전생산 시범(신규)</t>
    <phoneticPr fontId="5" type="noConversion"/>
  </si>
  <si>
    <t>관상국화 재배농가 육성 시범사업(신규)</t>
    <phoneticPr fontId="5" type="noConversion"/>
  </si>
  <si>
    <t>농업미생물 활용 축사악취저감 및 기후변화 대응 시범(신규)</t>
    <phoneticPr fontId="5" type="noConversion"/>
  </si>
  <si>
    <t>양봉 질병예방 신기술 보급 시범(신규)</t>
    <phoneticPr fontId="5" type="noConversion"/>
  </si>
  <si>
    <t>적정</t>
    <phoneticPr fontId="5" type="noConversion"/>
  </si>
  <si>
    <t>2021년도 정기 제3차 지방재정 투자사업 심의결과</t>
    <phoneticPr fontId="5" type="noConversion"/>
  </si>
  <si>
    <t>지방보조금 공모사업 사업대상자 선정 심의 결과</t>
    <phoneticPr fontId="5" type="noConversion"/>
  </si>
  <si>
    <t>(단위:천원)</t>
    <phoneticPr fontId="5" type="noConversion"/>
  </si>
  <si>
    <t>부서명</t>
    <phoneticPr fontId="5" type="noConversion"/>
  </si>
  <si>
    <t>사업명</t>
    <phoneticPr fontId="5" type="noConversion"/>
  </si>
  <si>
    <t>보조사업자</t>
    <phoneticPr fontId="5" type="noConversion"/>
  </si>
  <si>
    <t>사업비</t>
    <phoneticPr fontId="5" type="noConversion"/>
  </si>
  <si>
    <t>심의결정액</t>
    <phoneticPr fontId="5" type="noConversion"/>
  </si>
  <si>
    <t>원안의결</t>
    <phoneticPr fontId="5" type="noConversion"/>
  </si>
  <si>
    <t>경로당 소요물품 지원사업</t>
    <phoneticPr fontId="5" type="noConversion"/>
  </si>
  <si>
    <t>체육진흥팀</t>
    <phoneticPr fontId="5" type="noConversion"/>
  </si>
  <si>
    <t>충청남도 장애인체육대회 참가지원</t>
    <phoneticPr fontId="5" type="noConversion"/>
  </si>
  <si>
    <t>○ 기 간 : 2021. 1월 ~ 2022. 12월
○ 위 치 : 당진시 일원
○ 내 용 
 - 경기종목 : 16개 종목
 - 참가인원 : 336명(도내 15,000명)</t>
    <phoneticPr fontId="5" type="noConversion"/>
  </si>
  <si>
    <t>전략사업담당관</t>
    <phoneticPr fontId="5" type="noConversion"/>
  </si>
  <si>
    <t>해양헬스케어팀</t>
    <phoneticPr fontId="5" type="noConversion"/>
  </si>
  <si>
    <t>행사운영비</t>
    <phoneticPr fontId="5" type="noConversion"/>
  </si>
  <si>
    <t>행사운영비</t>
    <phoneticPr fontId="5" type="noConversion"/>
  </si>
  <si>
    <t>관광기획</t>
    <phoneticPr fontId="5" type="noConversion"/>
  </si>
  <si>
    <t>관광기획</t>
    <phoneticPr fontId="5" type="noConversion"/>
  </si>
  <si>
    <t>2022 보령해양머드박람회 참가</t>
    <phoneticPr fontId="5" type="noConversion"/>
  </si>
  <si>
    <t>모래체험 교실 운영</t>
    <phoneticPr fontId="5" type="noConversion"/>
  </si>
  <si>
    <t>서해랑길 걷기 여행 활성화</t>
    <phoneticPr fontId="5" type="noConversion"/>
  </si>
  <si>
    <t>태안군 먹거리 관광콘텐츠 홍보</t>
    <phoneticPr fontId="5" type="noConversion"/>
  </si>
  <si>
    <t>고남패총박물관 개관 20주년 기념행사</t>
    <phoneticPr fontId="5" type="noConversion"/>
  </si>
  <si>
    <t>태안의 노래 음원 및 콘텐츠 제작</t>
    <phoneticPr fontId="5" type="noConversion"/>
  </si>
  <si>
    <t>문화예술인 초대 전시회</t>
    <phoneticPr fontId="5" type="noConversion"/>
  </si>
  <si>
    <t>태안동학농민혁명기념관 기획전시</t>
    <phoneticPr fontId="5" type="noConversion"/>
  </si>
  <si>
    <t>문화예술팀</t>
    <phoneticPr fontId="5" type="noConversion"/>
  </si>
  <si>
    <t>문화예술팀</t>
    <phoneticPr fontId="5" type="noConversion"/>
  </si>
  <si>
    <t>문화재관리팀</t>
    <phoneticPr fontId="5" type="noConversion"/>
  </si>
  <si>
    <t>4건</t>
    <phoneticPr fontId="5" type="noConversion"/>
  </si>
  <si>
    <t xml:space="preserve"> ◦ 기 간 : 22. 7. ~ 8.
 ◦ 대 상 : 전국민
 ◦ 내 용 : 보령머드축제를 통한 해양치유산업 홍보
   - 해양치유 사전 체험의 장 마련
   - 소금찜질, 피트팩 등</t>
    <phoneticPr fontId="5" type="noConversion"/>
  </si>
  <si>
    <t xml:space="preserve"> ◦ 기 간 : 22. 4. ~ 8.
 ◦ 대 상 : 참가희망 관광객 및 군민
 ◦ 내 용 : 모래체험 교실 운영
   - 모래체험 교실 운영 및 작품 공모
   - 작품 발표 및 전시회 개최
   - 유튜브 등 SNS 홍보</t>
    <phoneticPr fontId="5" type="noConversion"/>
  </si>
  <si>
    <t xml:space="preserve"> ◦ 기 간 : 22. 5. ~ 12.
 ◦ 대 상 : 참가희망 관광객 및 군민
 ◦ 내 용 : 서해랑길 걷기 행사 개최
   - 서해랑길(태안구간) 사진찍기 이벤트
   - SNS 홍보사진 심사를 통한 시상 등 </t>
    <phoneticPr fontId="5" type="noConversion"/>
  </si>
  <si>
    <t xml:space="preserve"> ◦ 기 간 : 22. 4. ~ 5.
 ◦ 대 상 : 캠핑장 등  야외 관광객 및 군민
 ◦ 내 용 : 개발된 먹거리 관광콘텐츠 홍보
   - 레시피 밀키트 부스 운영을 통한 판매 및 홍보
   - 태안 관광명소 동시 홍보, 로컬푸드 판매 등</t>
    <phoneticPr fontId="5" type="noConversion"/>
  </si>
  <si>
    <t xml:space="preserve"> ◦ 기 간 : 22. 4. 1.
 ◦ 대 상 : 고남면민 및 박물관 관람객
 ◦ 내 용 : 고남패총박물관 개관 20주년 기념행사
   - 교수 등 총빙을 통한 패총 학술토론대회 개최
   - 개관20주년 축하공연</t>
    <phoneticPr fontId="5" type="noConversion"/>
  </si>
  <si>
    <t xml:space="preserve"> ◦ 기 간 : 22. 1. ~ 12.
 ◦ 대 상 : 태안군민
 ◦ 내 용 : 태안의 노래 제작 및 홍보
   - 유명작곡가에게 음원 제작 의뢰
   - 태안의 노래 등 주제로 UCC제작 공모전 개최</t>
    <phoneticPr fontId="5" type="noConversion"/>
  </si>
  <si>
    <t xml:space="preserve"> ◦ 기 간 : 22. 3. ~ 12.
 ◦ 대 상 : 태안군민, 작은영화관 관람객, 관광객
 ◦ 내 용 : 문화예술인 초대 전시회 개최
   - 공모전 형태로 심사를 통한 초대전 2회 개최
   - 국내 유명작가 초대전 2회 개최
   - 특별기획전 1회 개최</t>
    <phoneticPr fontId="5" type="noConversion"/>
  </si>
  <si>
    <t xml:space="preserve"> ◦ 기 간 : 22. 3. ~ 4.
 ◦ 대 상 : 태안동학농민혁명기념관 관람객
 ◦ 내 용 : 태안동학농민혁명기념관 전시회 개최
   - 21년 정읍에서 시작한 기획전시를 22년 개최 
   - 동학농민혁명 인물사진, 그림, 유물 등 전시</t>
    <phoneticPr fontId="5" type="noConversion"/>
  </si>
  <si>
    <t>당      암 경로당</t>
  </si>
  <si>
    <t>달산3리 경로당</t>
  </si>
  <si>
    <t>신      월 경로당</t>
  </si>
  <si>
    <t>영      항 경로당</t>
  </si>
  <si>
    <t>대      기 경로당</t>
  </si>
  <si>
    <t>은      성 경로당</t>
  </si>
  <si>
    <t>가 의 도 경로당</t>
  </si>
  <si>
    <t>석      문 경로당</t>
  </si>
  <si>
    <t>법산1리 경로당</t>
  </si>
  <si>
    <t>창      기 경로당</t>
  </si>
  <si>
    <t>서문제일 경로당</t>
  </si>
  <si>
    <t>포      동 경로당</t>
  </si>
  <si>
    <t>장대2리 경로당</t>
  </si>
  <si>
    <t>청      백 경로당</t>
  </si>
  <si>
    <t>인평3리 경로당</t>
  </si>
  <si>
    <t>신온2리 경로당</t>
  </si>
  <si>
    <t>원      산 경로당</t>
  </si>
  <si>
    <t>양      지 경로당</t>
  </si>
  <si>
    <t>몽산2리 경로당</t>
  </si>
  <si>
    <t>장      문 경로당</t>
  </si>
  <si>
    <t>어은1리 경로당</t>
  </si>
  <si>
    <t>어린이집 난방비 지원</t>
    <phoneticPr fontId="5" type="noConversion"/>
  </si>
  <si>
    <t>kids새빛 어린이집</t>
  </si>
  <si>
    <t>가온 어린이집</t>
  </si>
  <si>
    <t>고남삼육 어린이집</t>
  </si>
  <si>
    <t>꿈나무 어린이집</t>
  </si>
  <si>
    <t>다사랑 어린이집</t>
  </si>
  <si>
    <t>만나 어린이집</t>
  </si>
  <si>
    <t>미소 어린이집</t>
  </si>
  <si>
    <t>새빛 어린이집</t>
  </si>
  <si>
    <t>생크림 어린이집</t>
  </si>
  <si>
    <t>샤인다솜 어린이집</t>
  </si>
  <si>
    <t>서부발전이화마을 어린이집</t>
  </si>
  <si>
    <t>소성 어린이집</t>
  </si>
  <si>
    <t>솜사탕 어린이집</t>
  </si>
  <si>
    <t>아이사랑 어린이집</t>
  </si>
  <si>
    <t>안면 어린이집</t>
  </si>
  <si>
    <t>양무리 어린이집</t>
  </si>
  <si>
    <t>예몬 어린이집</t>
  </si>
  <si>
    <t>예일 어린이집</t>
  </si>
  <si>
    <t>원북 어린이집</t>
  </si>
  <si>
    <t>천사 어린이집</t>
  </si>
  <si>
    <t>코아루 어린이집</t>
  </si>
  <si>
    <t>코알라 어린이집</t>
  </si>
  <si>
    <t>태안사랑 어린이집</t>
  </si>
  <si>
    <t>태안어린 어린이집</t>
  </si>
  <si>
    <t>태양 어린이집</t>
  </si>
  <si>
    <t>14개 단체</t>
    <phoneticPr fontId="5" type="noConversion"/>
  </si>
  <si>
    <t>9개 단체</t>
    <phoneticPr fontId="5" type="noConversion"/>
  </si>
  <si>
    <t>25개 단체</t>
    <phoneticPr fontId="5" type="noConversion"/>
  </si>
  <si>
    <t>소계</t>
    <phoneticPr fontId="5" type="noConversion"/>
  </si>
  <si>
    <t>소계</t>
    <phoneticPr fontId="5" type="noConversion"/>
  </si>
  <si>
    <t>경로당 소요물품 지원사업</t>
    <phoneticPr fontId="5" type="noConversion"/>
  </si>
  <si>
    <t>합    계</t>
    <phoneticPr fontId="5" type="noConversion"/>
  </si>
  <si>
    <t>2022년도 신규행사축제성 사업 심의결과</t>
    <phoneticPr fontId="5" type="noConversion"/>
  </si>
  <si>
    <t>비    고</t>
    <phoneticPr fontId="5" type="noConversion"/>
  </si>
  <si>
    <t>비  고</t>
    <phoneticPr fontId="5" type="noConversion"/>
  </si>
  <si>
    <t>심의결과</t>
    <phoneticPr fontId="5" type="noConversion"/>
  </si>
  <si>
    <t>비   고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</si>
</sst>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_ * #,##0_ ;_ * \-#,##0_ ;_ * &quot;-&quot;_ ;_ @_ "/>
    <numFmt numFmtId="178" formatCode="_-* #,##0.0_-;\-* #,##0.0_-;_-* &quot;-&quot;_-;_-@_-"/>
    <numFmt numFmtId="179" formatCode="_ * #,##0.00_ ;_ * \-#,##0.00_ ;_ * &quot;-&quot;??_ ;_ @_ "/>
    <numFmt numFmtId="180" formatCode="&quot;₩&quot;#,##0;&quot;₩&quot;&quot;₩&quot;\-#,##0"/>
    <numFmt numFmtId="181" formatCode="_ * #,##0.00_ ;_ * \-#,##0.00_ ;_ * &quot;-&quot;_ ;_ @_ "/>
    <numFmt numFmtId="182" formatCode="&quot;₩&quot;#,##0.00;&quot;₩&quot;\-#,##0.00"/>
    <numFmt numFmtId="183" formatCode="&quot;$&quot;#,##0.00_);[Red]\(&quot;$&quot;#,##0.00\)"/>
    <numFmt numFmtId="184" formatCode="_(&quot;$&quot;* #,##0.00_);_(&quot;$&quot;* \(#,##0.00\);_(&quot;$&quot;* &quot;-&quot;??_);_(@_)"/>
    <numFmt numFmtId="185" formatCode="#,##0_ ;[Red]\-#,##0\ "/>
    <numFmt numFmtId="186" formatCode="#,##0_);\(#,##0\)"/>
    <numFmt numFmtId="187" formatCode="0_);[Red]\(0\)"/>
    <numFmt numFmtId="188" formatCode="#,##0.0_);[Red]\(#,##0.0\)"/>
  </numFmts>
  <fonts count="69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name val="새굴림"/>
      <family val="1"/>
      <charset val="129"/>
    </font>
    <font>
      <sz val="12"/>
      <name val="ⓒoUAAA¨u"/>
      <family val="3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b/>
      <sz val="10"/>
      <name val="Helv"/>
      <family val="2"/>
    </font>
    <font>
      <sz val="10"/>
      <name val="굴림체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4"/>
      <name val="뼻뮝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2"/>
      <name val="Arial"/>
      <family val="2"/>
    </font>
    <font>
      <sz val="11"/>
      <name val="Arial"/>
      <family val="2"/>
    </font>
    <font>
      <sz val="30"/>
      <name val="휴먼엑스포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0"/>
      <name val="돋움"/>
      <family val="3"/>
      <charset val="129"/>
    </font>
    <font>
      <sz val="13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돋움"/>
      <family val="3"/>
      <charset val="129"/>
    </font>
    <font>
      <sz val="14"/>
      <color rgb="FF000000"/>
      <name val="돋움"/>
      <family val="3"/>
      <charset val="129"/>
    </font>
    <font>
      <b/>
      <sz val="14"/>
      <name val="Arial"/>
      <family val="2"/>
    </font>
    <font>
      <sz val="36"/>
      <name val="휴먼엑스포"/>
      <family val="1"/>
      <charset val="129"/>
    </font>
    <font>
      <sz val="14"/>
      <color theme="1"/>
      <name val="맑은 고딕"/>
      <family val="3"/>
      <charset val="129"/>
      <scheme val="minor"/>
    </font>
    <font>
      <b/>
      <sz val="14.5"/>
      <name val="돋움"/>
      <family val="3"/>
      <charset val="129"/>
    </font>
    <font>
      <b/>
      <sz val="14.5"/>
      <color theme="1"/>
      <name val="돋움"/>
      <family val="3"/>
      <charset val="129"/>
    </font>
    <font>
      <sz val="16"/>
      <name val="돋움"/>
      <family val="3"/>
      <charset val="129"/>
    </font>
    <font>
      <sz val="14"/>
      <color theme="1"/>
      <name val="돋움"/>
      <family val="3"/>
      <charset val="129"/>
    </font>
    <font>
      <sz val="14"/>
      <color rgb="FFFF0000"/>
      <name val="돋움"/>
      <family val="3"/>
      <charset val="129"/>
    </font>
    <font>
      <sz val="13"/>
      <name val="돋움"/>
      <family val="3"/>
      <charset val="129"/>
    </font>
    <font>
      <sz val="14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3"/>
      <name val="Arial"/>
      <family val="2"/>
    </font>
    <font>
      <b/>
      <sz val="13"/>
      <name val="돋움"/>
      <family val="3"/>
      <charset val="129"/>
    </font>
    <font>
      <b/>
      <sz val="14"/>
      <color rgb="FF000000"/>
      <name val="돋움"/>
      <family val="3"/>
      <charset val="129"/>
    </font>
    <font>
      <sz val="20"/>
      <name val="휴먼엑스포"/>
      <family val="1"/>
      <charset val="129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3"/>
      <color theme="1"/>
      <name val="돋움"/>
      <family val="3"/>
      <charset val="129"/>
    </font>
    <font>
      <sz val="11"/>
      <color theme="9"/>
      <name val="맑은 고딕"/>
      <family val="3"/>
      <charset val="129"/>
      <scheme val="minor"/>
    </font>
    <font>
      <sz val="10"/>
      <color theme="9"/>
      <name val="Arial"/>
      <family val="2"/>
    </font>
    <font>
      <sz val="12"/>
      <color theme="9"/>
      <name val="Arial"/>
      <family val="2"/>
    </font>
    <font>
      <sz val="14"/>
      <name val="맑은 고딕"/>
      <family val="3"/>
      <charset val="129"/>
      <scheme val="minor"/>
    </font>
    <font>
      <sz val="24"/>
      <name val="HY헤드라인M"/>
      <family val="1"/>
      <charset val="129"/>
    </font>
    <font>
      <sz val="9"/>
      <name val="Arial"/>
      <family val="2"/>
    </font>
    <font>
      <sz val="12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sz val="13"/>
      <color indexed="8"/>
      <name val="맑은 고딕"/>
      <family val="3"/>
      <charset val="129"/>
      <scheme val="major"/>
    </font>
    <font>
      <b/>
      <sz val="13"/>
      <color indexed="8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1C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auto="1"/>
      </right>
      <top style="medium">
        <color indexed="64"/>
      </top>
      <bottom/>
      <diagonal/>
    </border>
    <border>
      <left style="medium">
        <color rgb="FFFF0000"/>
      </left>
      <right style="medium">
        <color auto="1"/>
      </right>
      <top/>
      <bottom style="medium">
        <color auto="1"/>
      </bottom>
      <diagonal/>
    </border>
    <border>
      <left style="medium">
        <color rgb="FFFF0000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rgb="FFFF0000"/>
      </left>
      <right style="medium">
        <color auto="1"/>
      </right>
      <top/>
      <bottom/>
      <diagonal/>
    </border>
    <border>
      <left style="medium">
        <color rgb="FFFF0000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auto="1"/>
      </right>
      <top/>
      <bottom style="thin">
        <color indexed="64"/>
      </bottom>
      <diagonal/>
    </border>
    <border>
      <left style="medium">
        <color rgb="FFFF0000"/>
      </left>
      <right style="medium">
        <color auto="1"/>
      </right>
      <top/>
      <bottom style="hair">
        <color indexed="64"/>
      </bottom>
      <diagonal/>
    </border>
    <border>
      <left style="medium">
        <color rgb="FFFF0000"/>
      </left>
      <right style="medium">
        <color auto="1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 style="medium">
        <color auto="1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theme="1"/>
      </left>
      <right style="medium">
        <color rgb="FFFF0000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rgb="FFFF0000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rgb="FFFF0000"/>
      </left>
      <right style="medium">
        <color theme="1"/>
      </right>
      <top/>
      <bottom/>
      <diagonal/>
    </border>
    <border>
      <left style="medium">
        <color theme="1"/>
      </left>
      <right style="medium">
        <color rgb="FFFF0000"/>
      </right>
      <top style="thin">
        <color theme="1"/>
      </top>
      <bottom/>
      <diagonal/>
    </border>
    <border>
      <left style="medium">
        <color rgb="FFFF0000"/>
      </left>
      <right style="medium">
        <color rgb="FFFF0000"/>
      </right>
      <top style="thin">
        <color theme="1"/>
      </top>
      <bottom/>
      <diagonal/>
    </border>
    <border>
      <left style="thin">
        <color theme="1"/>
      </left>
      <right/>
      <top/>
      <bottom style="hair">
        <color theme="1"/>
      </bottom>
      <diagonal/>
    </border>
    <border>
      <left style="medium">
        <color theme="1"/>
      </left>
      <right style="medium">
        <color rgb="FFFF0000"/>
      </right>
      <top/>
      <bottom style="thin">
        <color theme="1"/>
      </bottom>
      <diagonal/>
    </border>
    <border>
      <left style="medium">
        <color rgb="FFFF0000"/>
      </left>
      <right style="medium">
        <color rgb="FFFF0000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theme="1"/>
      </top>
      <bottom style="medium">
        <color theme="1"/>
      </bottom>
      <diagonal/>
    </border>
    <border>
      <left style="medium">
        <color rgb="FFFF000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rgb="FFFF0000"/>
      </right>
      <top style="medium">
        <color theme="1"/>
      </top>
      <bottom/>
      <diagonal/>
    </border>
    <border>
      <left style="medium">
        <color theme="1"/>
      </left>
      <right style="medium">
        <color rgb="FFFF0000"/>
      </right>
      <top style="thin">
        <color theme="1"/>
      </top>
      <bottom style="medium">
        <color theme="1"/>
      </bottom>
      <diagonal/>
    </border>
    <border>
      <left style="medium">
        <color rgb="FFFF0000"/>
      </left>
      <right style="medium">
        <color theme="1"/>
      </right>
      <top style="medium">
        <color theme="1"/>
      </top>
      <bottom/>
      <diagonal/>
    </border>
    <border>
      <left style="medium">
        <color rgb="FFFF0000"/>
      </left>
      <right style="medium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</borders>
  <cellStyleXfs count="121">
    <xf numFmtId="0" fontId="0" fillId="0" borderId="0" applyNumberFormat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0" fontId="12" fillId="0" borderId="0"/>
    <xf numFmtId="0" fontId="14" fillId="0" borderId="0"/>
    <xf numFmtId="177" fontId="6" fillId="0" borderId="0" applyFont="0" applyFill="0" applyBorder="0" applyAlignment="0" applyProtection="0"/>
    <xf numFmtId="178" fontId="8" fillId="0" borderId="0"/>
    <xf numFmtId="179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5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8" fillId="0" borderId="0"/>
    <xf numFmtId="0" fontId="6" fillId="0" borderId="0" applyFont="0" applyFill="0" applyBorder="0" applyAlignment="0" applyProtection="0"/>
    <xf numFmtId="184" fontId="8" fillId="0" borderId="0"/>
    <xf numFmtId="2" fontId="6" fillId="0" borderId="0" applyFont="0" applyFill="0" applyBorder="0" applyAlignment="0" applyProtection="0"/>
    <xf numFmtId="38" fontId="16" fillId="2" borderId="0" applyNumberFormat="0" applyBorder="0" applyAlignment="0" applyProtection="0"/>
    <xf numFmtId="0" fontId="17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8" fillId="0" borderId="2">
      <alignment horizontal="left" vertical="center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0" fontId="16" fillId="2" borderId="3" applyNumberFormat="0" applyBorder="0" applyAlignment="0" applyProtection="0"/>
    <xf numFmtId="10" fontId="16" fillId="2" borderId="3" applyNumberFormat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4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8" fillId="0" borderId="0"/>
    <xf numFmtId="0" fontId="6" fillId="0" borderId="0"/>
    <xf numFmtId="10" fontId="6" fillId="0" borderId="0" applyFont="0" applyFill="0" applyBorder="0" applyAlignment="0" applyProtection="0"/>
    <xf numFmtId="0" fontId="20" fillId="0" borderId="0"/>
    <xf numFmtId="0" fontId="6" fillId="0" borderId="5" applyNumberFormat="0" applyFont="0" applyFill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8" fillId="0" borderId="0"/>
    <xf numFmtId="41" fontId="2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NumberFormat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NumberFormat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6" fillId="0" borderId="0" applyNumberFormat="0" applyFont="0" applyFill="0" applyBorder="0" applyAlignment="0" applyProtection="0"/>
    <xf numFmtId="0" fontId="8" fillId="0" borderId="0"/>
    <xf numFmtId="0" fontId="6" fillId="0" borderId="0" applyNumberFormat="0" applyFont="0" applyFill="0" applyBorder="0" applyAlignment="0" applyProtection="0"/>
    <xf numFmtId="0" fontId="3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 applyNumberFormat="0" applyFont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 applyNumberFormat="0" applyFont="0" applyFill="0" applyBorder="0" applyAlignment="0" applyProtection="0"/>
    <xf numFmtId="0" fontId="4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072">
    <xf numFmtId="0" fontId="0" fillId="0" borderId="0" xfId="0" applyNumberFormat="1" applyFont="1" applyFill="1" applyBorder="1" applyAlignment="1"/>
    <xf numFmtId="41" fontId="28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wrapText="1"/>
    </xf>
    <xf numFmtId="0" fontId="34" fillId="0" borderId="0" xfId="0" applyNumberFormat="1" applyFont="1" applyFill="1" applyBorder="1" applyAlignment="1"/>
    <xf numFmtId="0" fontId="35" fillId="0" borderId="0" xfId="0" applyNumberFormat="1" applyFont="1" applyFill="1" applyBorder="1" applyAlignment="1">
      <alignment wrapText="1"/>
    </xf>
    <xf numFmtId="0" fontId="36" fillId="0" borderId="0" xfId="0" applyNumberFormat="1" applyFont="1" applyFill="1" applyBorder="1" applyAlignment="1">
      <alignment horizontal="right" wrapText="1"/>
    </xf>
    <xf numFmtId="0" fontId="37" fillId="0" borderId="0" xfId="0" applyNumberFormat="1" applyFont="1" applyFill="1" applyBorder="1" applyAlignment="1"/>
    <xf numFmtId="0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176" fontId="32" fillId="0" borderId="13" xfId="0" applyNumberFormat="1" applyFont="1" applyFill="1" applyBorder="1" applyAlignment="1">
      <alignment horizontal="right" vertical="center"/>
    </xf>
    <xf numFmtId="0" fontId="32" fillId="0" borderId="18" xfId="0" applyNumberFormat="1" applyFont="1" applyFill="1" applyBorder="1" applyAlignment="1">
      <alignment horizontal="center" vertical="center" wrapText="1"/>
    </xf>
    <xf numFmtId="176" fontId="32" fillId="0" borderId="13" xfId="105" applyNumberFormat="1" applyFont="1" applyFill="1" applyBorder="1" applyAlignment="1">
      <alignment horizontal="right" vertical="center"/>
    </xf>
    <xf numFmtId="0" fontId="32" fillId="0" borderId="9" xfId="0" applyNumberFormat="1" applyFont="1" applyFill="1" applyBorder="1" applyAlignment="1">
      <alignment horizontal="center" vertical="center" wrapText="1"/>
    </xf>
    <xf numFmtId="186" fontId="32" fillId="0" borderId="8" xfId="0" quotePrefix="1" applyNumberFormat="1" applyFont="1" applyFill="1" applyBorder="1" applyAlignment="1">
      <alignment horizontal="left" vertical="center" wrapText="1"/>
    </xf>
    <xf numFmtId="186" fontId="32" fillId="0" borderId="8" xfId="105" quotePrefix="1" applyNumberFormat="1" applyFont="1" applyFill="1" applyBorder="1" applyAlignment="1">
      <alignment horizontal="left" vertical="center" wrapText="1"/>
    </xf>
    <xf numFmtId="41" fontId="43" fillId="0" borderId="17" xfId="0" applyNumberFormat="1" applyFont="1" applyFill="1" applyBorder="1" applyAlignment="1">
      <alignment horizontal="center" vertical="center"/>
    </xf>
    <xf numFmtId="176" fontId="43" fillId="4" borderId="6" xfId="0" applyNumberFormat="1" applyFont="1" applyFill="1" applyBorder="1" applyAlignment="1">
      <alignment horizontal="right" vertical="center"/>
    </xf>
    <xf numFmtId="0" fontId="43" fillId="4" borderId="7" xfId="0" applyNumberFormat="1" applyFont="1" applyFill="1" applyBorder="1" applyAlignment="1">
      <alignment vertical="center" wrapText="1"/>
    </xf>
    <xf numFmtId="176" fontId="32" fillId="0" borderId="19" xfId="0" applyNumberFormat="1" applyFont="1" applyFill="1" applyBorder="1" applyAlignment="1">
      <alignment vertical="center"/>
    </xf>
    <xf numFmtId="0" fontId="32" fillId="0" borderId="9" xfId="105" applyNumberFormat="1" applyFont="1" applyFill="1" applyBorder="1" applyAlignment="1">
      <alignment horizontal="center" vertical="center" wrapText="1"/>
    </xf>
    <xf numFmtId="0" fontId="32" fillId="0" borderId="11" xfId="105" applyNumberFormat="1" applyFont="1" applyFill="1" applyBorder="1" applyAlignment="1">
      <alignment horizontal="center" vertical="center" wrapText="1"/>
    </xf>
    <xf numFmtId="0" fontId="32" fillId="0" borderId="29" xfId="0" applyNumberFormat="1" applyFont="1" applyFill="1" applyBorder="1" applyAlignment="1">
      <alignment horizontal="center" vertical="center" wrapText="1"/>
    </xf>
    <xf numFmtId="0" fontId="32" fillId="0" borderId="31" xfId="105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43" fillId="4" borderId="32" xfId="0" applyNumberFormat="1" applyFont="1" applyFill="1" applyBorder="1" applyAlignment="1">
      <alignment horizontal="center" vertical="center"/>
    </xf>
    <xf numFmtId="0" fontId="30" fillId="0" borderId="28" xfId="98" applyBorder="1">
      <alignment vertical="center"/>
    </xf>
    <xf numFmtId="0" fontId="42" fillId="0" borderId="28" xfId="98" applyFont="1" applyBorder="1">
      <alignment vertical="center"/>
    </xf>
    <xf numFmtId="0" fontId="30" fillId="0" borderId="38" xfId="98" applyBorder="1">
      <alignment vertical="center"/>
    </xf>
    <xf numFmtId="0" fontId="31" fillId="5" borderId="32" xfId="0" applyNumberFormat="1" applyFont="1" applyFill="1" applyBorder="1" applyAlignment="1">
      <alignment horizontal="center" vertical="center" wrapText="1"/>
    </xf>
    <xf numFmtId="176" fontId="31" fillId="5" borderId="6" xfId="0" applyNumberFormat="1" applyFont="1" applyFill="1" applyBorder="1" applyAlignment="1">
      <alignment vertical="center"/>
    </xf>
    <xf numFmtId="0" fontId="31" fillId="5" borderId="7" xfId="0" applyNumberFormat="1" applyFont="1" applyFill="1" applyBorder="1" applyAlignment="1">
      <alignment vertical="center" wrapText="1"/>
    </xf>
    <xf numFmtId="0" fontId="40" fillId="5" borderId="7" xfId="0" applyNumberFormat="1" applyFont="1" applyFill="1" applyBorder="1" applyAlignment="1">
      <alignment wrapText="1"/>
    </xf>
    <xf numFmtId="176" fontId="31" fillId="5" borderId="6" xfId="0" applyNumberFormat="1" applyFont="1" applyFill="1" applyBorder="1" applyAlignment="1">
      <alignment horizontal="right" vertical="center"/>
    </xf>
    <xf numFmtId="41" fontId="44" fillId="0" borderId="39" xfId="0" applyNumberFormat="1" applyFont="1" applyFill="1" applyBorder="1" applyAlignment="1">
      <alignment horizontal="center" vertical="center" wrapText="1"/>
    </xf>
    <xf numFmtId="176" fontId="43" fillId="4" borderId="40" xfId="0" applyNumberFormat="1" applyFont="1" applyFill="1" applyBorder="1" applyAlignment="1">
      <alignment horizontal="right" vertical="center"/>
    </xf>
    <xf numFmtId="176" fontId="31" fillId="5" borderId="40" xfId="0" applyNumberFormat="1" applyFont="1" applyFill="1" applyBorder="1" applyAlignment="1">
      <alignment vertical="center"/>
    </xf>
    <xf numFmtId="176" fontId="31" fillId="5" borderId="40" xfId="0" applyNumberFormat="1" applyFont="1" applyFill="1" applyBorder="1" applyAlignment="1">
      <alignment horizontal="right" vertical="center"/>
    </xf>
    <xf numFmtId="176" fontId="38" fillId="3" borderId="42" xfId="105" applyNumberFormat="1" applyFont="1" applyFill="1" applyBorder="1" applyAlignment="1">
      <alignment horizontal="right" vertical="center"/>
    </xf>
    <xf numFmtId="0" fontId="32" fillId="0" borderId="48" xfId="105" applyNumberFormat="1" applyFont="1" applyFill="1" applyBorder="1" applyAlignment="1">
      <alignment horizontal="center" vertical="center"/>
    </xf>
    <xf numFmtId="41" fontId="32" fillId="0" borderId="14" xfId="107" applyFont="1" applyFill="1" applyBorder="1" applyAlignment="1">
      <alignment vertical="center"/>
    </xf>
    <xf numFmtId="176" fontId="31" fillId="5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0" fontId="43" fillId="4" borderId="1" xfId="0" applyNumberFormat="1" applyFont="1" applyFill="1" applyBorder="1" applyAlignment="1">
      <alignment horizontal="center" vertical="center"/>
    </xf>
    <xf numFmtId="0" fontId="32" fillId="0" borderId="10" xfId="0" quotePrefix="1" applyNumberFormat="1" applyFont="1" applyFill="1" applyBorder="1" applyAlignment="1">
      <alignment horizontal="left" vertical="center" wrapText="1"/>
    </xf>
    <xf numFmtId="176" fontId="38" fillId="3" borderId="42" xfId="0" applyNumberFormat="1" applyFont="1" applyFill="1" applyBorder="1" applyAlignment="1">
      <alignment horizontal="right" vertical="center"/>
    </xf>
    <xf numFmtId="0" fontId="32" fillId="0" borderId="31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4" xfId="104" applyFont="1" applyFill="1" applyBorder="1" applyAlignment="1">
      <alignment vertical="center" wrapText="1"/>
    </xf>
    <xf numFmtId="176" fontId="32" fillId="0" borderId="14" xfId="0" applyNumberFormat="1" applyFont="1" applyFill="1" applyBorder="1" applyAlignment="1">
      <alignment vertical="center"/>
    </xf>
    <xf numFmtId="176" fontId="38" fillId="3" borderId="43" xfId="0" applyNumberFormat="1" applyFont="1" applyFill="1" applyBorder="1" applyAlignment="1">
      <alignment vertical="center"/>
    </xf>
    <xf numFmtId="186" fontId="32" fillId="0" borderId="12" xfId="0" quotePrefix="1" applyNumberFormat="1" applyFont="1" applyFill="1" applyBorder="1" applyAlignment="1">
      <alignment horizontal="justify" vertical="center" wrapText="1"/>
    </xf>
    <xf numFmtId="0" fontId="32" fillId="0" borderId="13" xfId="105" applyNumberFormat="1" applyFont="1" applyFill="1" applyBorder="1" applyAlignment="1">
      <alignment vertical="center" wrapText="1"/>
    </xf>
    <xf numFmtId="0" fontId="32" fillId="0" borderId="56" xfId="0" applyNumberFormat="1" applyFont="1" applyFill="1" applyBorder="1" applyAlignment="1">
      <alignment horizontal="center" vertical="center" wrapText="1"/>
    </xf>
    <xf numFmtId="0" fontId="32" fillId="0" borderId="44" xfId="0" applyNumberFormat="1" applyFont="1" applyFill="1" applyBorder="1" applyAlignment="1">
      <alignment horizontal="center" vertical="center" wrapText="1"/>
    </xf>
    <xf numFmtId="176" fontId="32" fillId="0" borderId="46" xfId="0" applyNumberFormat="1" applyFont="1" applyFill="1" applyBorder="1" applyAlignment="1">
      <alignment horizontal="right" vertical="center"/>
    </xf>
    <xf numFmtId="176" fontId="38" fillId="3" borderId="47" xfId="0" applyNumberFormat="1" applyFont="1" applyFill="1" applyBorder="1" applyAlignment="1">
      <alignment horizontal="right" vertical="center"/>
    </xf>
    <xf numFmtId="186" fontId="32" fillId="0" borderId="45" xfId="0" quotePrefix="1" applyNumberFormat="1" applyFont="1" applyFill="1" applyBorder="1" applyAlignment="1">
      <alignment horizontal="justify" vertical="center" wrapText="1"/>
    </xf>
    <xf numFmtId="0" fontId="32" fillId="4" borderId="45" xfId="0" applyNumberFormat="1" applyFont="1" applyFill="1" applyBorder="1" applyAlignment="1">
      <alignment horizontal="center" vertical="center" wrapText="1"/>
    </xf>
    <xf numFmtId="0" fontId="32" fillId="0" borderId="8" xfId="0" applyNumberFormat="1" applyFont="1" applyFill="1" applyBorder="1" applyAlignment="1">
      <alignment horizontal="center" vertical="center" wrapText="1"/>
    </xf>
    <xf numFmtId="0" fontId="32" fillId="0" borderId="15" xfId="105" applyNumberFormat="1" applyFont="1" applyFill="1" applyBorder="1" applyAlignment="1">
      <alignment horizontal="center" vertical="center" wrapText="1"/>
    </xf>
    <xf numFmtId="0" fontId="32" fillId="0" borderId="23" xfId="104" applyFont="1" applyFill="1" applyBorder="1" applyAlignment="1">
      <alignment horizontal="center" vertical="center"/>
    </xf>
    <xf numFmtId="0" fontId="32" fillId="0" borderId="31" xfId="0" applyNumberFormat="1" applyFont="1" applyFill="1" applyBorder="1" applyAlignment="1">
      <alignment horizontal="center" vertical="center" wrapText="1"/>
    </xf>
    <xf numFmtId="0" fontId="32" fillId="4" borderId="12" xfId="0" applyNumberFormat="1" applyFont="1" applyFill="1" applyBorder="1" applyAlignment="1">
      <alignment horizontal="center" vertical="center" wrapText="1"/>
    </xf>
    <xf numFmtId="176" fontId="32" fillId="0" borderId="14" xfId="0" applyNumberFormat="1" applyFont="1" applyFill="1" applyBorder="1" applyAlignment="1">
      <alignment horizontal="right" vertical="center"/>
    </xf>
    <xf numFmtId="176" fontId="38" fillId="3" borderId="43" xfId="0" applyNumberFormat="1" applyFont="1" applyFill="1" applyBorder="1" applyAlignment="1">
      <alignment horizontal="right" vertical="center"/>
    </xf>
    <xf numFmtId="0" fontId="32" fillId="4" borderId="57" xfId="0" quotePrefix="1" applyNumberFormat="1" applyFont="1" applyFill="1" applyBorder="1" applyAlignment="1">
      <alignment horizontal="left" vertical="center" wrapText="1"/>
    </xf>
    <xf numFmtId="0" fontId="32" fillId="4" borderId="48" xfId="0" quotePrefix="1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/>
    <xf numFmtId="0" fontId="31" fillId="5" borderId="1" xfId="0" applyNumberFormat="1" applyFont="1" applyFill="1" applyBorder="1" applyAlignment="1">
      <alignment horizontal="center" vertical="center" wrapText="1"/>
    </xf>
    <xf numFmtId="0" fontId="43" fillId="4" borderId="1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right" wrapText="1"/>
    </xf>
    <xf numFmtId="176" fontId="28" fillId="0" borderId="0" xfId="0" applyNumberFormat="1" applyFont="1" applyFill="1" applyBorder="1" applyAlignment="1"/>
    <xf numFmtId="0" fontId="28" fillId="0" borderId="0" xfId="0" applyNumberFormat="1" applyFont="1" applyFill="1" applyBorder="1" applyAlignment="1"/>
    <xf numFmtId="41" fontId="28" fillId="0" borderId="0" xfId="0" applyNumberFormat="1" applyFont="1" applyFill="1" applyBorder="1" applyAlignment="1"/>
    <xf numFmtId="0" fontId="38" fillId="6" borderId="71" xfId="0" applyNumberFormat="1" applyFont="1" applyFill="1" applyBorder="1" applyAlignment="1">
      <alignment horizontal="center" vertical="center" wrapText="1"/>
    </xf>
    <xf numFmtId="176" fontId="31" fillId="6" borderId="72" xfId="0" applyNumberFormat="1" applyFont="1" applyFill="1" applyBorder="1" applyAlignment="1">
      <alignment horizontal="right" vertical="center"/>
    </xf>
    <xf numFmtId="176" fontId="31" fillId="6" borderId="73" xfId="0" applyNumberFormat="1" applyFont="1" applyFill="1" applyBorder="1" applyAlignment="1">
      <alignment horizontal="right" vertical="center"/>
    </xf>
    <xf numFmtId="176" fontId="31" fillId="6" borderId="74" xfId="0" applyNumberFormat="1" applyFont="1" applyFill="1" applyBorder="1" applyAlignment="1">
      <alignment horizontal="right" vertical="center"/>
    </xf>
    <xf numFmtId="0" fontId="46" fillId="0" borderId="18" xfId="98" applyNumberFormat="1" applyFont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 wrapText="1"/>
    </xf>
    <xf numFmtId="0" fontId="32" fillId="4" borderId="25" xfId="0" applyNumberFormat="1" applyFont="1" applyFill="1" applyBorder="1" applyAlignment="1">
      <alignment horizontal="left" vertical="center" wrapText="1"/>
    </xf>
    <xf numFmtId="176" fontId="32" fillId="0" borderId="19" xfId="0" applyNumberFormat="1" applyFont="1" applyFill="1" applyBorder="1" applyAlignment="1">
      <alignment horizontal="right" vertical="center"/>
    </xf>
    <xf numFmtId="176" fontId="32" fillId="0" borderId="18" xfId="0" applyNumberFormat="1" applyFont="1" applyFill="1" applyBorder="1" applyAlignment="1">
      <alignment horizontal="right" vertical="center"/>
    </xf>
    <xf numFmtId="0" fontId="46" fillId="0" borderId="9" xfId="98" applyNumberFormat="1" applyFont="1" applyBorder="1" applyAlignment="1">
      <alignment horizontal="center" vertical="center"/>
    </xf>
    <xf numFmtId="0" fontId="32" fillId="0" borderId="8" xfId="0" applyNumberFormat="1" applyFont="1" applyFill="1" applyBorder="1" applyAlignment="1">
      <alignment horizontal="left" vertical="center" wrapText="1"/>
    </xf>
    <xf numFmtId="176" fontId="32" fillId="0" borderId="9" xfId="0" applyNumberFormat="1" applyFont="1" applyFill="1" applyBorder="1" applyAlignment="1">
      <alignment horizontal="right" vertical="center"/>
    </xf>
    <xf numFmtId="49" fontId="32" fillId="0" borderId="77" xfId="0" applyNumberFormat="1" applyFont="1" applyFill="1" applyBorder="1" applyAlignment="1">
      <alignment horizontal="center" vertical="center"/>
    </xf>
    <xf numFmtId="176" fontId="31" fillId="5" borderId="66" xfId="0" applyNumberFormat="1" applyFont="1" applyFill="1" applyBorder="1" applyAlignment="1">
      <alignment horizontal="right" vertical="center"/>
    </xf>
    <xf numFmtId="0" fontId="38" fillId="6" borderId="85" xfId="0" applyNumberFormat="1" applyFont="1" applyFill="1" applyBorder="1" applyAlignment="1">
      <alignment horizontal="center" vertical="center" wrapText="1"/>
    </xf>
    <xf numFmtId="176" fontId="31" fillId="6" borderId="86" xfId="0" applyNumberFormat="1" applyFont="1" applyFill="1" applyBorder="1" applyAlignment="1">
      <alignment horizontal="right" vertical="center"/>
    </xf>
    <xf numFmtId="0" fontId="32" fillId="0" borderId="69" xfId="105" applyNumberFormat="1" applyFont="1" applyFill="1" applyBorder="1" applyAlignment="1">
      <alignment horizontal="center" vertical="center"/>
    </xf>
    <xf numFmtId="0" fontId="32" fillId="0" borderId="3" xfId="105" applyNumberFormat="1" applyFont="1" applyFill="1" applyBorder="1" applyAlignment="1">
      <alignment horizontal="center" vertical="center" wrapText="1"/>
    </xf>
    <xf numFmtId="0" fontId="32" fillId="0" borderId="87" xfId="105" applyNumberFormat="1" applyFont="1" applyFill="1" applyBorder="1" applyAlignment="1">
      <alignment vertical="center" wrapText="1"/>
    </xf>
    <xf numFmtId="176" fontId="32" fillId="0" borderId="68" xfId="105" applyNumberFormat="1" applyFont="1" applyFill="1" applyBorder="1" applyAlignment="1">
      <alignment horizontal="right" vertical="center"/>
    </xf>
    <xf numFmtId="176" fontId="32" fillId="0" borderId="3" xfId="105" applyNumberFormat="1" applyFont="1" applyFill="1" applyBorder="1" applyAlignment="1">
      <alignment horizontal="right" vertical="center"/>
    </xf>
    <xf numFmtId="0" fontId="38" fillId="6" borderId="90" xfId="105" applyNumberFormat="1" applyFont="1" applyFill="1" applyBorder="1" applyAlignment="1">
      <alignment horizontal="center" vertical="center"/>
    </xf>
    <xf numFmtId="176" fontId="31" fillId="6" borderId="68" xfId="105" applyNumberFormat="1" applyFont="1" applyFill="1" applyBorder="1" applyAlignment="1">
      <alignment horizontal="right" vertical="center"/>
    </xf>
    <xf numFmtId="176" fontId="31" fillId="6" borderId="3" xfId="105" applyNumberFormat="1" applyFont="1" applyFill="1" applyBorder="1" applyAlignment="1">
      <alignment horizontal="right" vertical="center"/>
    </xf>
    <xf numFmtId="176" fontId="31" fillId="6" borderId="89" xfId="105" applyNumberFormat="1" applyFont="1" applyFill="1" applyBorder="1" applyAlignment="1">
      <alignment horizontal="right" vertical="center"/>
    </xf>
    <xf numFmtId="0" fontId="32" fillId="0" borderId="34" xfId="105" applyNumberFormat="1" applyFont="1" applyFill="1" applyBorder="1" applyAlignment="1">
      <alignment horizontal="center" vertical="center"/>
    </xf>
    <xf numFmtId="0" fontId="32" fillId="0" borderId="18" xfId="105" applyNumberFormat="1" applyFont="1" applyFill="1" applyBorder="1" applyAlignment="1">
      <alignment horizontal="center" vertical="center" wrapText="1"/>
    </xf>
    <xf numFmtId="0" fontId="32" fillId="0" borderId="22" xfId="105" applyNumberFormat="1" applyFont="1" applyFill="1" applyBorder="1" applyAlignment="1">
      <alignment vertical="center" wrapText="1"/>
    </xf>
    <xf numFmtId="176" fontId="32" fillId="0" borderId="19" xfId="105" applyNumberFormat="1" applyFont="1" applyFill="1" applyBorder="1" applyAlignment="1">
      <alignment horizontal="right" vertical="center"/>
    </xf>
    <xf numFmtId="176" fontId="32" fillId="0" borderId="18" xfId="105" applyNumberFormat="1" applyFont="1" applyFill="1" applyBorder="1" applyAlignment="1">
      <alignment horizontal="right" vertical="center"/>
    </xf>
    <xf numFmtId="0" fontId="32" fillId="0" borderId="29" xfId="105" applyNumberFormat="1" applyFont="1" applyFill="1" applyBorder="1" applyAlignment="1">
      <alignment horizontal="center" vertical="center"/>
    </xf>
    <xf numFmtId="0" fontId="32" fillId="0" borderId="15" xfId="105" applyNumberFormat="1" applyFont="1" applyFill="1" applyBorder="1" applyAlignment="1">
      <alignment vertical="center" wrapText="1"/>
    </xf>
    <xf numFmtId="176" fontId="32" fillId="0" borderId="9" xfId="105" applyNumberFormat="1" applyFont="1" applyFill="1" applyBorder="1" applyAlignment="1">
      <alignment horizontal="right" vertical="center"/>
    </xf>
    <xf numFmtId="0" fontId="32" fillId="0" borderId="84" xfId="105" applyNumberFormat="1" applyFont="1" applyFill="1" applyBorder="1" applyAlignment="1">
      <alignment horizontal="center" vertical="center"/>
    </xf>
    <xf numFmtId="0" fontId="32" fillId="0" borderId="73" xfId="105" applyNumberFormat="1" applyFont="1" applyFill="1" applyBorder="1" applyAlignment="1">
      <alignment horizontal="center" vertical="center" wrapText="1"/>
    </xf>
    <xf numFmtId="0" fontId="32" fillId="0" borderId="71" xfId="105" applyNumberFormat="1" applyFont="1" applyFill="1" applyBorder="1" applyAlignment="1">
      <alignment vertical="center" wrapText="1"/>
    </xf>
    <xf numFmtId="176" fontId="32" fillId="0" borderId="86" xfId="105" applyNumberFormat="1" applyFont="1" applyFill="1" applyBorder="1" applyAlignment="1">
      <alignment horizontal="right" vertical="center"/>
    </xf>
    <xf numFmtId="176" fontId="32" fillId="0" borderId="73" xfId="105" applyNumberFormat="1" applyFont="1" applyFill="1" applyBorder="1" applyAlignment="1">
      <alignment horizontal="right" vertical="center"/>
    </xf>
    <xf numFmtId="176" fontId="32" fillId="4" borderId="18" xfId="105" applyNumberFormat="1" applyFont="1" applyFill="1" applyBorder="1" applyAlignment="1">
      <alignment horizontal="right" vertical="center"/>
    </xf>
    <xf numFmtId="176" fontId="32" fillId="4" borderId="73" xfId="105" applyNumberFormat="1" applyFont="1" applyFill="1" applyBorder="1" applyAlignment="1">
      <alignment horizontal="right" vertical="center"/>
    </xf>
    <xf numFmtId="176" fontId="32" fillId="3" borderId="74" xfId="105" applyNumberFormat="1" applyFont="1" applyFill="1" applyBorder="1" applyAlignment="1">
      <alignment horizontal="right" vertical="center"/>
    </xf>
    <xf numFmtId="0" fontId="32" fillId="4" borderId="71" xfId="105" applyNumberFormat="1" applyFont="1" applyFill="1" applyBorder="1" applyAlignment="1">
      <alignment vertical="center" wrapText="1"/>
    </xf>
    <xf numFmtId="0" fontId="31" fillId="6" borderId="90" xfId="105" applyNumberFormat="1" applyFont="1" applyFill="1" applyBorder="1" applyAlignment="1">
      <alignment horizontal="center" vertical="center"/>
    </xf>
    <xf numFmtId="0" fontId="32" fillId="4" borderId="87" xfId="105" applyNumberFormat="1" applyFont="1" applyFill="1" applyBorder="1" applyAlignment="1">
      <alignment vertical="center" wrapText="1"/>
    </xf>
    <xf numFmtId="176" fontId="32" fillId="3" borderId="41" xfId="105" applyNumberFormat="1" applyFont="1" applyFill="1" applyBorder="1" applyAlignment="1">
      <alignment horizontal="right" vertical="center"/>
    </xf>
    <xf numFmtId="176" fontId="32" fillId="3" borderId="42" xfId="105" applyNumberFormat="1" applyFont="1" applyFill="1" applyBorder="1" applyAlignment="1">
      <alignment horizontal="right" vertical="center"/>
    </xf>
    <xf numFmtId="0" fontId="32" fillId="0" borderId="30" xfId="105" applyNumberFormat="1" applyFont="1" applyFill="1" applyBorder="1" applyAlignment="1">
      <alignment horizontal="center" vertical="center"/>
    </xf>
    <xf numFmtId="0" fontId="32" fillId="0" borderId="16" xfId="105" applyNumberFormat="1" applyFont="1" applyFill="1" applyBorder="1" applyAlignment="1">
      <alignment horizontal="center" vertical="center" wrapText="1"/>
    </xf>
    <xf numFmtId="0" fontId="32" fillId="0" borderId="21" xfId="105" applyNumberFormat="1" applyFont="1" applyFill="1" applyBorder="1" applyAlignment="1">
      <alignment vertical="center" wrapText="1"/>
    </xf>
    <xf numFmtId="176" fontId="32" fillId="0" borderId="17" xfId="105" applyNumberFormat="1" applyFont="1" applyFill="1" applyBorder="1" applyAlignment="1">
      <alignment horizontal="right" vertical="center"/>
    </xf>
    <xf numFmtId="176" fontId="32" fillId="0" borderId="16" xfId="105" applyNumberFormat="1" applyFont="1" applyFill="1" applyBorder="1" applyAlignment="1">
      <alignment horizontal="right" vertical="center"/>
    </xf>
    <xf numFmtId="176" fontId="31" fillId="5" borderId="66" xfId="0" applyNumberFormat="1" applyFont="1" applyFill="1" applyBorder="1" applyAlignment="1">
      <alignment vertical="center"/>
    </xf>
    <xf numFmtId="0" fontId="31" fillId="6" borderId="71" xfId="0" applyNumberFormat="1" applyFont="1" applyFill="1" applyBorder="1" applyAlignment="1">
      <alignment horizontal="center" vertical="center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left" vertical="center" wrapText="1"/>
    </xf>
    <xf numFmtId="176" fontId="32" fillId="0" borderId="17" xfId="0" applyNumberFormat="1" applyFont="1" applyFill="1" applyBorder="1" applyAlignment="1">
      <alignment vertical="center"/>
    </xf>
    <xf numFmtId="176" fontId="32" fillId="0" borderId="16" xfId="0" applyNumberFormat="1" applyFont="1" applyFill="1" applyBorder="1" applyAlignment="1">
      <alignment vertical="center"/>
    </xf>
    <xf numFmtId="0" fontId="31" fillId="6" borderId="87" xfId="105" applyNumberFormat="1" applyFont="1" applyFill="1" applyBorder="1" applyAlignment="1">
      <alignment horizontal="center" vertical="center" wrapText="1"/>
    </xf>
    <xf numFmtId="176" fontId="31" fillId="6" borderId="68" xfId="105" applyNumberFormat="1" applyFont="1" applyFill="1" applyBorder="1" applyAlignment="1">
      <alignment vertical="center"/>
    </xf>
    <xf numFmtId="0" fontId="48" fillId="0" borderId="92" xfId="105" applyNumberFormat="1" applyFont="1" applyFill="1" applyBorder="1" applyAlignment="1">
      <alignment horizontal="center" vertical="center"/>
    </xf>
    <xf numFmtId="0" fontId="32" fillId="0" borderId="12" xfId="103" applyFont="1" applyFill="1" applyBorder="1" applyAlignment="1">
      <alignment horizontal="left" vertical="center" wrapText="1"/>
    </xf>
    <xf numFmtId="176" fontId="32" fillId="0" borderId="14" xfId="105" applyNumberFormat="1" applyFont="1" applyFill="1" applyBorder="1" applyAlignment="1">
      <alignment vertical="center"/>
    </xf>
    <xf numFmtId="176" fontId="32" fillId="0" borderId="18" xfId="105" applyNumberFormat="1" applyFont="1" applyFill="1" applyBorder="1" applyAlignment="1">
      <alignment vertical="center"/>
    </xf>
    <xf numFmtId="176" fontId="32" fillId="3" borderId="41" xfId="105" applyNumberFormat="1" applyFont="1" applyFill="1" applyBorder="1" applyAlignment="1">
      <alignment vertical="center"/>
    </xf>
    <xf numFmtId="0" fontId="48" fillId="0" borderId="10" xfId="105" applyNumberFormat="1" applyFont="1" applyFill="1" applyBorder="1" applyAlignment="1">
      <alignment horizontal="center" vertical="center"/>
    </xf>
    <xf numFmtId="0" fontId="32" fillId="0" borderId="8" xfId="103" applyFont="1" applyFill="1" applyBorder="1" applyAlignment="1">
      <alignment horizontal="left" vertical="center" wrapText="1"/>
    </xf>
    <xf numFmtId="176" fontId="32" fillId="0" borderId="13" xfId="105" applyNumberFormat="1" applyFont="1" applyFill="1" applyBorder="1" applyAlignment="1">
      <alignment vertical="center"/>
    </xf>
    <xf numFmtId="176" fontId="32" fillId="0" borderId="9" xfId="105" applyNumberFormat="1" applyFont="1" applyFill="1" applyBorder="1" applyAlignment="1">
      <alignment vertical="center"/>
    </xf>
    <xf numFmtId="176" fontId="32" fillId="3" borderId="42" xfId="105" applyNumberFormat="1" applyFont="1" applyFill="1" applyBorder="1" applyAlignment="1">
      <alignment vertical="center"/>
    </xf>
    <xf numFmtId="0" fontId="48" fillId="0" borderId="93" xfId="105" applyNumberFormat="1" applyFont="1" applyFill="1" applyBorder="1" applyAlignment="1">
      <alignment horizontal="center" vertical="center"/>
    </xf>
    <xf numFmtId="0" fontId="32" fillId="0" borderId="79" xfId="105" applyNumberFormat="1" applyFont="1" applyFill="1" applyBorder="1" applyAlignment="1">
      <alignment horizontal="center" vertical="center" wrapText="1"/>
    </xf>
    <xf numFmtId="0" fontId="32" fillId="0" borderId="80" xfId="103" applyFont="1" applyFill="1" applyBorder="1" applyAlignment="1">
      <alignment horizontal="left" vertical="center" wrapText="1"/>
    </xf>
    <xf numFmtId="176" fontId="32" fillId="0" borderId="81" xfId="105" applyNumberFormat="1" applyFont="1" applyFill="1" applyBorder="1" applyAlignment="1">
      <alignment vertical="center"/>
    </xf>
    <xf numFmtId="176" fontId="32" fillId="0" borderId="73" xfId="105" applyNumberFormat="1" applyFont="1" applyFill="1" applyBorder="1" applyAlignment="1">
      <alignment vertical="center"/>
    </xf>
    <xf numFmtId="176" fontId="32" fillId="3" borderId="74" xfId="105" applyNumberFormat="1" applyFont="1" applyFill="1" applyBorder="1" applyAlignment="1">
      <alignment vertical="center"/>
    </xf>
    <xf numFmtId="0" fontId="31" fillId="6" borderId="87" xfId="103" applyFont="1" applyFill="1" applyBorder="1" applyAlignment="1">
      <alignment horizontal="center" vertical="center" wrapText="1"/>
    </xf>
    <xf numFmtId="176" fontId="31" fillId="6" borderId="68" xfId="76" applyNumberFormat="1" applyFont="1" applyFill="1" applyBorder="1" applyAlignment="1">
      <alignment vertical="center"/>
    </xf>
    <xf numFmtId="176" fontId="31" fillId="6" borderId="3" xfId="76" applyNumberFormat="1" applyFont="1" applyFill="1" applyBorder="1" applyAlignment="1">
      <alignment vertical="center"/>
    </xf>
    <xf numFmtId="176" fontId="31" fillId="6" borderId="89" xfId="76" applyNumberFormat="1" applyFont="1" applyFill="1" applyBorder="1" applyAlignment="1">
      <alignment vertical="center"/>
    </xf>
    <xf numFmtId="0" fontId="48" fillId="0" borderId="78" xfId="105" applyNumberFormat="1" applyFont="1" applyFill="1" applyBorder="1" applyAlignment="1">
      <alignment horizontal="center" vertical="center"/>
    </xf>
    <xf numFmtId="0" fontId="32" fillId="0" borderId="80" xfId="104" applyFont="1" applyFill="1" applyBorder="1" applyAlignment="1">
      <alignment horizontal="left" vertical="center"/>
    </xf>
    <xf numFmtId="176" fontId="32" fillId="0" borderId="72" xfId="105" applyNumberFormat="1" applyFont="1" applyFill="1" applyBorder="1" applyAlignment="1">
      <alignment vertical="center"/>
    </xf>
    <xf numFmtId="0" fontId="31" fillId="6" borderId="87" xfId="104" applyFont="1" applyFill="1" applyBorder="1" applyAlignment="1">
      <alignment horizontal="center" vertical="center"/>
    </xf>
    <xf numFmtId="176" fontId="31" fillId="6" borderId="3" xfId="105" applyNumberFormat="1" applyFont="1" applyFill="1" applyBorder="1" applyAlignment="1">
      <alignment vertical="center"/>
    </xf>
    <xf numFmtId="176" fontId="31" fillId="6" borderId="89" xfId="105" applyNumberFormat="1" applyFont="1" applyFill="1" applyBorder="1" applyAlignment="1">
      <alignment vertical="center"/>
    </xf>
    <xf numFmtId="0" fontId="48" fillId="0" borderId="0" xfId="105" applyNumberFormat="1" applyFont="1" applyFill="1" applyBorder="1" applyAlignment="1">
      <alignment horizontal="center" vertical="center"/>
    </xf>
    <xf numFmtId="0" fontId="32" fillId="0" borderId="77" xfId="105" applyNumberFormat="1" applyFont="1" applyFill="1" applyBorder="1" applyAlignment="1">
      <alignment horizontal="center" vertical="center" wrapText="1"/>
    </xf>
    <xf numFmtId="176" fontId="32" fillId="0" borderId="3" xfId="105" applyNumberFormat="1" applyFont="1" applyFill="1" applyBorder="1" applyAlignment="1">
      <alignment vertical="center"/>
    </xf>
    <xf numFmtId="176" fontId="32" fillId="3" borderId="89" xfId="105" applyNumberFormat="1" applyFont="1" applyFill="1" applyBorder="1" applyAlignment="1">
      <alignment vertical="center"/>
    </xf>
    <xf numFmtId="0" fontId="48" fillId="0" borderId="94" xfId="105" applyNumberFormat="1" applyFont="1" applyFill="1" applyBorder="1" applyAlignment="1">
      <alignment horizontal="center" vertical="center"/>
    </xf>
    <xf numFmtId="0" fontId="32" fillId="0" borderId="25" xfId="103" applyFont="1" applyFill="1" applyBorder="1" applyAlignment="1">
      <alignment horizontal="left" vertical="center" wrapText="1"/>
    </xf>
    <xf numFmtId="176" fontId="32" fillId="0" borderId="19" xfId="105" applyNumberFormat="1" applyFont="1" applyFill="1" applyBorder="1" applyAlignment="1">
      <alignment vertical="center"/>
    </xf>
    <xf numFmtId="0" fontId="48" fillId="0" borderId="84" xfId="105" applyNumberFormat="1" applyFont="1" applyFill="1" applyBorder="1" applyAlignment="1">
      <alignment horizontal="center" vertical="center"/>
    </xf>
    <xf numFmtId="0" fontId="32" fillId="0" borderId="71" xfId="103" applyFont="1" applyFill="1" applyBorder="1" applyAlignment="1">
      <alignment horizontal="left" vertical="center" wrapText="1"/>
    </xf>
    <xf numFmtId="176" fontId="32" fillId="0" borderId="86" xfId="105" applyNumberFormat="1" applyFont="1" applyFill="1" applyBorder="1" applyAlignment="1">
      <alignment vertical="center"/>
    </xf>
    <xf numFmtId="0" fontId="32" fillId="0" borderId="12" xfId="105" applyNumberFormat="1" applyFont="1" applyFill="1" applyBorder="1" applyAlignment="1">
      <alignment horizontal="left" vertical="center" wrapText="1"/>
    </xf>
    <xf numFmtId="0" fontId="32" fillId="0" borderId="8" xfId="105" applyNumberFormat="1" applyFont="1" applyFill="1" applyBorder="1" applyAlignment="1">
      <alignment horizontal="left" vertical="center" wrapText="1"/>
    </xf>
    <xf numFmtId="0" fontId="32" fillId="0" borderId="80" xfId="105" applyNumberFormat="1" applyFont="1" applyFill="1" applyBorder="1" applyAlignment="1">
      <alignment horizontal="left" vertical="center" wrapText="1"/>
    </xf>
    <xf numFmtId="0" fontId="32" fillId="0" borderId="75" xfId="105" applyNumberFormat="1" applyFont="1" applyFill="1" applyBorder="1" applyAlignment="1">
      <alignment horizontal="left" vertical="center" wrapText="1"/>
    </xf>
    <xf numFmtId="0" fontId="31" fillId="6" borderId="90" xfId="105" applyNumberFormat="1" applyFont="1" applyFill="1" applyBorder="1" applyAlignment="1">
      <alignment horizontal="center" vertical="center" wrapText="1"/>
    </xf>
    <xf numFmtId="176" fontId="31" fillId="6" borderId="2" xfId="0" applyNumberFormat="1" applyFont="1" applyFill="1" applyBorder="1" applyAlignment="1">
      <alignment horizontal="right" vertical="center"/>
    </xf>
    <xf numFmtId="176" fontId="31" fillId="6" borderId="3" xfId="0" applyNumberFormat="1" applyFont="1" applyFill="1" applyBorder="1" applyAlignment="1">
      <alignment horizontal="right" vertical="center"/>
    </xf>
    <xf numFmtId="176" fontId="31" fillId="6" borderId="89" xfId="0" applyNumberFormat="1" applyFont="1" applyFill="1" applyBorder="1" applyAlignment="1">
      <alignment horizontal="right" vertical="center"/>
    </xf>
    <xf numFmtId="176" fontId="32" fillId="0" borderId="11" xfId="105" applyNumberFormat="1" applyFont="1" applyFill="1" applyBorder="1" applyAlignment="1">
      <alignment vertical="center"/>
    </xf>
    <xf numFmtId="176" fontId="32" fillId="3" borderId="43" xfId="105" applyNumberFormat="1" applyFont="1" applyFill="1" applyBorder="1" applyAlignment="1">
      <alignment vertical="center"/>
    </xf>
    <xf numFmtId="0" fontId="32" fillId="4" borderId="80" xfId="105" applyNumberFormat="1" applyFont="1" applyFill="1" applyBorder="1" applyAlignment="1">
      <alignment horizontal="left" vertical="center" wrapText="1"/>
    </xf>
    <xf numFmtId="0" fontId="32" fillId="4" borderId="8" xfId="105" applyNumberFormat="1" applyFont="1" applyFill="1" applyBorder="1" applyAlignment="1">
      <alignment horizontal="left" vertical="center" wrapText="1"/>
    </xf>
    <xf numFmtId="176" fontId="32" fillId="0" borderId="77" xfId="105" applyNumberFormat="1" applyFont="1" applyFill="1" applyBorder="1" applyAlignment="1">
      <alignment vertical="center"/>
    </xf>
    <xf numFmtId="176" fontId="32" fillId="3" borderId="82" xfId="105" applyNumberFormat="1" applyFont="1" applyFill="1" applyBorder="1" applyAlignment="1">
      <alignment vertical="center"/>
    </xf>
    <xf numFmtId="0" fontId="38" fillId="6" borderId="71" xfId="104" applyFont="1" applyFill="1" applyBorder="1" applyAlignment="1">
      <alignment horizontal="center" vertical="center" wrapText="1"/>
    </xf>
    <xf numFmtId="0" fontId="49" fillId="0" borderId="15" xfId="103" applyFont="1" applyFill="1" applyBorder="1" applyAlignment="1">
      <alignment vertical="center" wrapText="1"/>
    </xf>
    <xf numFmtId="176" fontId="49" fillId="0" borderId="13" xfId="76" applyNumberFormat="1" applyFont="1" applyFill="1" applyBorder="1" applyAlignment="1">
      <alignment vertical="center"/>
    </xf>
    <xf numFmtId="0" fontId="49" fillId="0" borderId="23" xfId="103" applyFont="1" applyFill="1" applyBorder="1" applyAlignment="1">
      <alignment vertical="center" wrapText="1"/>
    </xf>
    <xf numFmtId="0" fontId="32" fillId="0" borderId="15" xfId="103" applyFont="1" applyFill="1" applyBorder="1" applyAlignment="1">
      <alignment vertical="center" wrapText="1"/>
    </xf>
    <xf numFmtId="0" fontId="32" fillId="0" borderId="15" xfId="104" applyFont="1" applyFill="1" applyBorder="1">
      <alignment vertical="center"/>
    </xf>
    <xf numFmtId="0" fontId="49" fillId="0" borderId="15" xfId="104" applyFont="1" applyFill="1" applyBorder="1">
      <alignment vertical="center"/>
    </xf>
    <xf numFmtId="0" fontId="49" fillId="0" borderId="71" xfId="103" applyFont="1" applyFill="1" applyBorder="1" applyAlignment="1">
      <alignment vertical="center" wrapText="1"/>
    </xf>
    <xf numFmtId="176" fontId="49" fillId="0" borderId="86" xfId="76" applyNumberFormat="1" applyFont="1" applyFill="1" applyBorder="1" applyAlignment="1">
      <alignment vertical="center"/>
    </xf>
    <xf numFmtId="0" fontId="50" fillId="6" borderId="87" xfId="104" applyFont="1" applyFill="1" applyBorder="1" applyAlignment="1">
      <alignment horizontal="center" vertical="center" wrapText="1"/>
    </xf>
    <xf numFmtId="176" fontId="50" fillId="6" borderId="68" xfId="76" applyNumberFormat="1" applyFont="1" applyFill="1" applyBorder="1" applyAlignment="1">
      <alignment vertical="center"/>
    </xf>
    <xf numFmtId="176" fontId="50" fillId="6" borderId="3" xfId="76" applyNumberFormat="1" applyFont="1" applyFill="1" applyBorder="1" applyAlignment="1">
      <alignment vertical="center"/>
    </xf>
    <xf numFmtId="0" fontId="49" fillId="0" borderId="22" xfId="103" applyFont="1" applyFill="1" applyBorder="1" applyAlignment="1">
      <alignment vertical="center" wrapText="1"/>
    </xf>
    <xf numFmtId="0" fontId="32" fillId="0" borderId="87" xfId="103" applyFont="1" applyFill="1" applyBorder="1" applyAlignment="1">
      <alignment vertical="center" wrapText="1"/>
    </xf>
    <xf numFmtId="0" fontId="50" fillId="6" borderId="87" xfId="103" applyFont="1" applyFill="1" applyBorder="1" applyAlignment="1">
      <alignment horizontal="center" vertical="center" wrapText="1"/>
    </xf>
    <xf numFmtId="176" fontId="31" fillId="6" borderId="2" xfId="76" applyNumberFormat="1" applyFont="1" applyFill="1" applyBorder="1" applyAlignment="1">
      <alignment vertical="center"/>
    </xf>
    <xf numFmtId="0" fontId="32" fillId="0" borderId="23" xfId="104" applyFont="1" applyFill="1" applyBorder="1">
      <alignment vertical="center"/>
    </xf>
    <xf numFmtId="0" fontId="46" fillId="0" borderId="29" xfId="105" applyNumberFormat="1" applyFont="1" applyFill="1" applyBorder="1" applyAlignment="1">
      <alignment horizontal="center" vertical="center"/>
    </xf>
    <xf numFmtId="0" fontId="46" fillId="0" borderId="9" xfId="105" applyNumberFormat="1" applyFont="1" applyFill="1" applyBorder="1" applyAlignment="1">
      <alignment horizontal="center" vertical="center" wrapText="1"/>
    </xf>
    <xf numFmtId="0" fontId="46" fillId="0" borderId="15" xfId="104" applyFont="1" applyFill="1" applyBorder="1">
      <alignment vertical="center"/>
    </xf>
    <xf numFmtId="176" fontId="46" fillId="0" borderId="9" xfId="105" applyNumberFormat="1" applyFont="1" applyFill="1" applyBorder="1" applyAlignment="1">
      <alignment vertical="center"/>
    </xf>
    <xf numFmtId="0" fontId="49" fillId="4" borderId="22" xfId="103" applyFont="1" applyFill="1" applyBorder="1" applyAlignment="1">
      <alignment vertical="center" wrapText="1"/>
    </xf>
    <xf numFmtId="0" fontId="46" fillId="0" borderId="22" xfId="104" applyFont="1" applyFill="1" applyBorder="1">
      <alignment vertical="center"/>
    </xf>
    <xf numFmtId="0" fontId="49" fillId="0" borderId="87" xfId="104" applyFont="1" applyFill="1" applyBorder="1">
      <alignment vertical="center"/>
    </xf>
    <xf numFmtId="0" fontId="32" fillId="0" borderId="22" xfId="104" applyFont="1" applyFill="1" applyBorder="1">
      <alignment vertical="center"/>
    </xf>
    <xf numFmtId="0" fontId="46" fillId="0" borderId="71" xfId="103" applyFont="1" applyFill="1" applyBorder="1" applyAlignment="1">
      <alignment vertical="center" wrapText="1"/>
    </xf>
    <xf numFmtId="0" fontId="46" fillId="0" borderId="22" xfId="103" applyFont="1" applyFill="1" applyBorder="1" applyAlignment="1">
      <alignment vertical="center" wrapText="1"/>
    </xf>
    <xf numFmtId="0" fontId="46" fillId="4" borderId="71" xfId="103" applyFont="1" applyFill="1" applyBorder="1" applyAlignment="1">
      <alignment vertical="center" wrapText="1"/>
    </xf>
    <xf numFmtId="0" fontId="31" fillId="6" borderId="87" xfId="104" applyFont="1" applyFill="1" applyBorder="1" applyAlignment="1">
      <alignment horizontal="center" vertical="center" wrapText="1"/>
    </xf>
    <xf numFmtId="0" fontId="32" fillId="0" borderId="96" xfId="105" applyNumberFormat="1" applyFont="1" applyFill="1" applyBorder="1" applyAlignment="1">
      <alignment horizontal="center" vertical="center"/>
    </xf>
    <xf numFmtId="0" fontId="46" fillId="0" borderId="77" xfId="105" applyNumberFormat="1" applyFont="1" applyFill="1" applyBorder="1" applyAlignment="1">
      <alignment horizontal="center" vertical="center" wrapText="1"/>
    </xf>
    <xf numFmtId="0" fontId="49" fillId="0" borderId="97" xfId="104" applyFont="1" applyFill="1" applyBorder="1" applyAlignment="1">
      <alignment vertical="center" wrapText="1"/>
    </xf>
    <xf numFmtId="0" fontId="51" fillId="6" borderId="71" xfId="0" applyNumberFormat="1" applyFont="1" applyFill="1" applyBorder="1" applyAlignment="1">
      <alignment horizontal="center" vertical="center"/>
    </xf>
    <xf numFmtId="0" fontId="46" fillId="0" borderId="34" xfId="0" applyNumberFormat="1" applyFont="1" applyFill="1" applyBorder="1" applyAlignment="1">
      <alignment horizontal="center" vertical="center"/>
    </xf>
    <xf numFmtId="0" fontId="46" fillId="0" borderId="18" xfId="0" applyNumberFormat="1" applyFont="1" applyFill="1" applyBorder="1" applyAlignment="1">
      <alignment horizontal="center" vertical="center" wrapText="1"/>
    </xf>
    <xf numFmtId="176" fontId="32" fillId="0" borderId="18" xfId="0" applyNumberFormat="1" applyFont="1" applyFill="1" applyBorder="1" applyAlignment="1">
      <alignment vertical="center"/>
    </xf>
    <xf numFmtId="0" fontId="32" fillId="0" borderId="96" xfId="0" applyNumberFormat="1" applyFont="1" applyFill="1" applyBorder="1" applyAlignment="1">
      <alignment horizontal="center" vertical="center"/>
    </xf>
    <xf numFmtId="0" fontId="32" fillId="0" borderId="77" xfId="0" applyNumberFormat="1" applyFont="1" applyFill="1" applyBorder="1" applyAlignment="1">
      <alignment horizontal="center" vertical="center" wrapText="1"/>
    </xf>
    <xf numFmtId="0" fontId="32" fillId="0" borderId="97" xfId="104" applyFont="1" applyFill="1" applyBorder="1">
      <alignment vertical="center"/>
    </xf>
    <xf numFmtId="176" fontId="32" fillId="0" borderId="77" xfId="0" applyNumberFormat="1" applyFont="1" applyFill="1" applyBorder="1" applyAlignment="1">
      <alignment vertical="center"/>
    </xf>
    <xf numFmtId="176" fontId="31" fillId="5" borderId="1" xfId="0" applyNumberFormat="1" applyFont="1" applyFill="1" applyBorder="1" applyAlignment="1">
      <alignment vertical="center"/>
    </xf>
    <xf numFmtId="0" fontId="31" fillId="6" borderId="71" xfId="105" applyNumberFormat="1" applyFont="1" applyFill="1" applyBorder="1" applyAlignment="1">
      <alignment horizontal="center" vertical="center" wrapText="1"/>
    </xf>
    <xf numFmtId="0" fontId="32" fillId="0" borderId="96" xfId="105" applyNumberFormat="1" applyFont="1" applyFill="1" applyBorder="1" applyAlignment="1">
      <alignment horizontal="center" vertical="center" wrapText="1"/>
    </xf>
    <xf numFmtId="0" fontId="32" fillId="0" borderId="97" xfId="105" applyNumberFormat="1" applyFont="1" applyFill="1" applyBorder="1" applyAlignment="1">
      <alignment vertical="center" wrapText="1"/>
    </xf>
    <xf numFmtId="176" fontId="32" fillId="0" borderId="68" xfId="105" applyNumberFormat="1" applyFont="1" applyFill="1" applyBorder="1" applyAlignment="1">
      <alignment vertical="center"/>
    </xf>
    <xf numFmtId="176" fontId="32" fillId="4" borderId="3" xfId="105" applyNumberFormat="1" applyFont="1" applyFill="1" applyBorder="1" applyAlignment="1">
      <alignment vertical="center"/>
    </xf>
    <xf numFmtId="176" fontId="32" fillId="0" borderId="17" xfId="105" applyNumberFormat="1" applyFont="1" applyFill="1" applyBorder="1" applyAlignment="1">
      <alignment vertical="center"/>
    </xf>
    <xf numFmtId="176" fontId="38" fillId="6" borderId="68" xfId="105" applyNumberFormat="1" applyFont="1" applyFill="1" applyBorder="1" applyAlignment="1">
      <alignment vertical="center"/>
    </xf>
    <xf numFmtId="176" fontId="38" fillId="6" borderId="3" xfId="105" applyNumberFormat="1" applyFont="1" applyFill="1" applyBorder="1" applyAlignment="1">
      <alignment vertical="center"/>
    </xf>
    <xf numFmtId="0" fontId="46" fillId="0" borderId="31" xfId="105" applyNumberFormat="1" applyFont="1" applyFill="1" applyBorder="1" applyAlignment="1">
      <alignment horizontal="center" vertical="center"/>
    </xf>
    <xf numFmtId="0" fontId="46" fillId="0" borderId="96" xfId="105" applyNumberFormat="1" applyFont="1" applyFill="1" applyBorder="1" applyAlignment="1">
      <alignment horizontal="center" vertical="center" wrapText="1"/>
    </xf>
    <xf numFmtId="0" fontId="46" fillId="0" borderId="23" xfId="105" applyNumberFormat="1" applyFont="1" applyFill="1" applyBorder="1" applyAlignment="1">
      <alignment vertical="center" wrapText="1"/>
    </xf>
    <xf numFmtId="176" fontId="46" fillId="0" borderId="14" xfId="105" applyNumberFormat="1" applyFont="1" applyFill="1" applyBorder="1" applyAlignment="1">
      <alignment vertical="center"/>
    </xf>
    <xf numFmtId="0" fontId="32" fillId="0" borderId="78" xfId="105" applyNumberFormat="1" applyFont="1" applyFill="1" applyBorder="1" applyAlignment="1">
      <alignment horizontal="center" vertical="center" wrapText="1"/>
    </xf>
    <xf numFmtId="176" fontId="32" fillId="4" borderId="9" xfId="105" applyNumberFormat="1" applyFont="1" applyFill="1" applyBorder="1" applyAlignment="1">
      <alignment vertical="center"/>
    </xf>
    <xf numFmtId="0" fontId="32" fillId="0" borderId="100" xfId="105" applyNumberFormat="1" applyFont="1" applyFill="1" applyBorder="1" applyAlignment="1">
      <alignment vertical="center" wrapText="1"/>
    </xf>
    <xf numFmtId="0" fontId="32" fillId="0" borderId="23" xfId="105" applyNumberFormat="1" applyFont="1" applyFill="1" applyBorder="1" applyAlignment="1">
      <alignment vertical="center" wrapText="1"/>
    </xf>
    <xf numFmtId="176" fontId="32" fillId="4" borderId="18" xfId="105" applyNumberFormat="1" applyFont="1" applyFill="1" applyBorder="1" applyAlignment="1">
      <alignment vertical="center"/>
    </xf>
    <xf numFmtId="176" fontId="32" fillId="4" borderId="11" xfId="105" applyNumberFormat="1" applyFont="1" applyFill="1" applyBorder="1" applyAlignment="1">
      <alignment vertical="center"/>
    </xf>
    <xf numFmtId="0" fontId="46" fillId="0" borderId="97" xfId="105" applyNumberFormat="1" applyFont="1" applyFill="1" applyBorder="1" applyAlignment="1">
      <alignment vertical="center" wrapText="1"/>
    </xf>
    <xf numFmtId="0" fontId="32" fillId="4" borderId="15" xfId="105" applyNumberFormat="1" applyFont="1" applyFill="1" applyBorder="1" applyAlignment="1">
      <alignment vertical="center" wrapText="1"/>
    </xf>
    <xf numFmtId="0" fontId="32" fillId="4" borderId="96" xfId="105" applyNumberFormat="1" applyFont="1" applyFill="1" applyBorder="1" applyAlignment="1">
      <alignment horizontal="center" vertical="center"/>
    </xf>
    <xf numFmtId="0" fontId="32" fillId="4" borderId="78" xfId="105" applyNumberFormat="1" applyFont="1" applyFill="1" applyBorder="1" applyAlignment="1">
      <alignment horizontal="center" vertical="center" wrapText="1"/>
    </xf>
    <xf numFmtId="0" fontId="32" fillId="4" borderId="100" xfId="105" applyNumberFormat="1" applyFont="1" applyFill="1" applyBorder="1" applyAlignment="1">
      <alignment vertical="center" wrapText="1"/>
    </xf>
    <xf numFmtId="176" fontId="32" fillId="4" borderId="81" xfId="105" applyNumberFormat="1" applyFont="1" applyFill="1" applyBorder="1" applyAlignment="1">
      <alignment vertical="center"/>
    </xf>
    <xf numFmtId="0" fontId="32" fillId="0" borderId="78" xfId="105" applyNumberFormat="1" applyFont="1" applyFill="1" applyBorder="1" applyAlignment="1">
      <alignment horizontal="center" vertical="center"/>
    </xf>
    <xf numFmtId="0" fontId="31" fillId="6" borderId="71" xfId="0" applyNumberFormat="1" applyFont="1" applyFill="1" applyBorder="1" applyAlignment="1">
      <alignment horizontal="center" vertical="center" wrapText="1"/>
    </xf>
    <xf numFmtId="0" fontId="32" fillId="0" borderId="84" xfId="0" applyNumberFormat="1" applyFont="1" applyFill="1" applyBorder="1" applyAlignment="1">
      <alignment horizontal="center" vertical="center"/>
    </xf>
    <xf numFmtId="0" fontId="32" fillId="0" borderId="73" xfId="0" applyNumberFormat="1" applyFont="1" applyFill="1" applyBorder="1" applyAlignment="1">
      <alignment horizontal="center" vertical="center" wrapText="1"/>
    </xf>
    <xf numFmtId="0" fontId="32" fillId="0" borderId="71" xfId="104" applyFont="1" applyFill="1" applyBorder="1">
      <alignment vertical="center"/>
    </xf>
    <xf numFmtId="176" fontId="32" fillId="0" borderId="86" xfId="0" applyNumberFormat="1" applyFont="1" applyFill="1" applyBorder="1" applyAlignment="1">
      <alignment vertical="center"/>
    </xf>
    <xf numFmtId="176" fontId="32" fillId="0" borderId="73" xfId="0" applyNumberFormat="1" applyFont="1" applyFill="1" applyBorder="1" applyAlignment="1">
      <alignment vertical="center"/>
    </xf>
    <xf numFmtId="0" fontId="31" fillId="6" borderId="87" xfId="0" applyNumberFormat="1" applyFont="1" applyFill="1" applyBorder="1" applyAlignment="1">
      <alignment horizontal="center" vertical="center" wrapText="1"/>
    </xf>
    <xf numFmtId="176" fontId="31" fillId="6" borderId="68" xfId="0" applyNumberFormat="1" applyFont="1" applyFill="1" applyBorder="1" applyAlignment="1">
      <alignment horizontal="right" vertical="center"/>
    </xf>
    <xf numFmtId="0" fontId="32" fillId="0" borderId="21" xfId="104" applyFont="1" applyFill="1" applyBorder="1">
      <alignment vertical="center"/>
    </xf>
    <xf numFmtId="41" fontId="32" fillId="0" borderId="19" xfId="107" applyFont="1" applyFill="1" applyBorder="1" applyAlignment="1">
      <alignment vertical="center"/>
    </xf>
    <xf numFmtId="41" fontId="32" fillId="0" borderId="18" xfId="107" applyFont="1" applyFill="1" applyBorder="1" applyAlignment="1">
      <alignment vertical="center"/>
    </xf>
    <xf numFmtId="41" fontId="31" fillId="6" borderId="2" xfId="107" applyFont="1" applyFill="1" applyBorder="1" applyAlignment="1">
      <alignment vertical="center"/>
    </xf>
    <xf numFmtId="41" fontId="31" fillId="6" borderId="3" xfId="107" applyFont="1" applyFill="1" applyBorder="1" applyAlignment="1">
      <alignment vertical="center"/>
    </xf>
    <xf numFmtId="41" fontId="31" fillId="6" borderId="89" xfId="107" applyFont="1" applyFill="1" applyBorder="1" applyAlignment="1">
      <alignment vertical="center"/>
    </xf>
    <xf numFmtId="0" fontId="32" fillId="4" borderId="22" xfId="105" applyNumberFormat="1" applyFont="1" applyFill="1" applyBorder="1" applyAlignment="1">
      <alignment vertical="center" wrapText="1"/>
    </xf>
    <xf numFmtId="41" fontId="32" fillId="0" borderId="9" xfId="107" applyFont="1" applyFill="1" applyBorder="1" applyAlignment="1">
      <alignment vertical="center"/>
    </xf>
    <xf numFmtId="41" fontId="32" fillId="0" borderId="13" xfId="107" applyFont="1" applyFill="1" applyBorder="1" applyAlignment="1">
      <alignment vertical="center"/>
    </xf>
    <xf numFmtId="41" fontId="31" fillId="6" borderId="68" xfId="107" applyFont="1" applyFill="1" applyBorder="1" applyAlignment="1">
      <alignment vertical="center"/>
    </xf>
    <xf numFmtId="41" fontId="31" fillId="6" borderId="68" xfId="107" applyFont="1" applyFill="1" applyBorder="1" applyAlignment="1">
      <alignment vertical="center" shrinkToFit="1"/>
    </xf>
    <xf numFmtId="41" fontId="31" fillId="6" borderId="3" xfId="107" applyFont="1" applyFill="1" applyBorder="1" applyAlignment="1">
      <alignment vertical="center" shrinkToFit="1"/>
    </xf>
    <xf numFmtId="41" fontId="31" fillId="6" borderId="89" xfId="107" applyFont="1" applyFill="1" applyBorder="1" applyAlignment="1">
      <alignment vertical="center" shrinkToFit="1"/>
    </xf>
    <xf numFmtId="41" fontId="32" fillId="4" borderId="9" xfId="107" applyFont="1" applyFill="1" applyBorder="1" applyAlignment="1">
      <alignment vertical="center"/>
    </xf>
    <xf numFmtId="0" fontId="31" fillId="6" borderId="87" xfId="105" applyNumberFormat="1" applyFont="1" applyFill="1" applyBorder="1" applyAlignment="1">
      <alignment horizontal="center" vertical="center" shrinkToFit="1"/>
    </xf>
    <xf numFmtId="0" fontId="32" fillId="0" borderId="34" xfId="105" applyNumberFormat="1" applyFont="1" applyFill="1" applyBorder="1" applyAlignment="1">
      <alignment horizontal="center" vertical="center" shrinkToFit="1"/>
    </xf>
    <xf numFmtId="0" fontId="32" fillId="0" borderId="18" xfId="105" applyNumberFormat="1" applyFont="1" applyFill="1" applyBorder="1" applyAlignment="1">
      <alignment horizontal="center" vertical="center" shrinkToFit="1"/>
    </xf>
    <xf numFmtId="0" fontId="31" fillId="6" borderId="87" xfId="0" applyNumberFormat="1" applyFont="1" applyFill="1" applyBorder="1" applyAlignment="1">
      <alignment horizontal="center" vertical="center"/>
    </xf>
    <xf numFmtId="0" fontId="32" fillId="4" borderId="18" xfId="105" applyNumberFormat="1" applyFont="1" applyFill="1" applyBorder="1" applyAlignment="1">
      <alignment horizontal="center" vertical="center" wrapText="1"/>
    </xf>
    <xf numFmtId="0" fontId="32" fillId="0" borderId="31" xfId="105" applyNumberFormat="1" applyFont="1" applyFill="1" applyBorder="1" applyAlignment="1">
      <alignment horizontal="center" vertical="center" shrinkToFit="1"/>
    </xf>
    <xf numFmtId="0" fontId="32" fillId="0" borderId="11" xfId="105" applyNumberFormat="1" applyFont="1" applyFill="1" applyBorder="1" applyAlignment="1">
      <alignment horizontal="center" vertical="center" shrinkToFit="1"/>
    </xf>
    <xf numFmtId="0" fontId="32" fillId="0" borderId="23" xfId="105" applyNumberFormat="1" applyFont="1" applyFill="1" applyBorder="1" applyAlignment="1">
      <alignment vertical="center" shrinkToFit="1"/>
    </xf>
    <xf numFmtId="0" fontId="32" fillId="0" borderId="29" xfId="105" applyNumberFormat="1" applyFont="1" applyFill="1" applyBorder="1" applyAlignment="1">
      <alignment horizontal="center" vertical="center" shrinkToFit="1"/>
    </xf>
    <xf numFmtId="0" fontId="32" fillId="0" borderId="9" xfId="105" applyNumberFormat="1" applyFont="1" applyFill="1" applyBorder="1" applyAlignment="1">
      <alignment horizontal="center" vertical="center" shrinkToFit="1"/>
    </xf>
    <xf numFmtId="0" fontId="32" fillId="0" borderId="15" xfId="105" applyNumberFormat="1" applyFont="1" applyFill="1" applyBorder="1" applyAlignment="1">
      <alignment vertical="center" shrinkToFit="1"/>
    </xf>
    <xf numFmtId="41" fontId="32" fillId="0" borderId="13" xfId="107" applyFont="1" applyFill="1" applyBorder="1" applyAlignment="1">
      <alignment horizontal="right" vertical="center" shrinkToFit="1"/>
    </xf>
    <xf numFmtId="41" fontId="32" fillId="0" borderId="9" xfId="107" applyFont="1" applyFill="1" applyBorder="1" applyAlignment="1">
      <alignment horizontal="right" vertical="center" shrinkToFit="1"/>
    </xf>
    <xf numFmtId="0" fontId="32" fillId="4" borderId="15" xfId="105" applyNumberFormat="1" applyFont="1" applyFill="1" applyBorder="1" applyAlignment="1">
      <alignment vertical="center" shrinkToFit="1"/>
    </xf>
    <xf numFmtId="0" fontId="32" fillId="4" borderId="9" xfId="105" applyNumberFormat="1" applyFont="1" applyFill="1" applyBorder="1" applyAlignment="1">
      <alignment horizontal="center" vertical="center" shrinkToFit="1"/>
    </xf>
    <xf numFmtId="0" fontId="32" fillId="4" borderId="23" xfId="105" applyNumberFormat="1" applyFont="1" applyFill="1" applyBorder="1" applyAlignment="1">
      <alignment vertical="center" wrapText="1"/>
    </xf>
    <xf numFmtId="41" fontId="32" fillId="3" borderId="42" xfId="107" applyFont="1" applyFill="1" applyBorder="1" applyAlignment="1">
      <alignment horizontal="right" vertical="center"/>
    </xf>
    <xf numFmtId="0" fontId="32" fillId="4" borderId="9" xfId="105" applyNumberFormat="1" applyFont="1" applyFill="1" applyBorder="1" applyAlignment="1">
      <alignment horizontal="center" vertical="center" wrapText="1"/>
    </xf>
    <xf numFmtId="0" fontId="32" fillId="4" borderId="77" xfId="105" applyNumberFormat="1" applyFont="1" applyFill="1" applyBorder="1" applyAlignment="1">
      <alignment horizontal="center" vertical="center" wrapText="1"/>
    </xf>
    <xf numFmtId="0" fontId="32" fillId="4" borderId="97" xfId="105" applyNumberFormat="1" applyFont="1" applyFill="1" applyBorder="1" applyAlignment="1">
      <alignment vertical="center" wrapText="1"/>
    </xf>
    <xf numFmtId="41" fontId="32" fillId="4" borderId="13" xfId="107" applyFont="1" applyFill="1" applyBorder="1" applyAlignment="1">
      <alignment vertical="center"/>
    </xf>
    <xf numFmtId="41" fontId="32" fillId="4" borderId="11" xfId="107" applyFont="1" applyFill="1" applyBorder="1" applyAlignment="1">
      <alignment vertical="center"/>
    </xf>
    <xf numFmtId="41" fontId="32" fillId="0" borderId="11" xfId="107" applyFont="1" applyFill="1" applyBorder="1" applyAlignment="1">
      <alignment vertical="center"/>
    </xf>
    <xf numFmtId="41" fontId="32" fillId="3" borderId="43" xfId="107" applyFont="1" applyFill="1" applyBorder="1" applyAlignment="1">
      <alignment horizontal="right" vertical="center"/>
    </xf>
    <xf numFmtId="41" fontId="32" fillId="0" borderId="72" xfId="107" applyFont="1" applyFill="1" applyBorder="1" applyAlignment="1">
      <alignment vertical="center"/>
    </xf>
    <xf numFmtId="0" fontId="32" fillId="0" borderId="22" xfId="0" applyNumberFormat="1" applyFont="1" applyFill="1" applyBorder="1" applyAlignment="1">
      <alignment vertical="center" wrapText="1"/>
    </xf>
    <xf numFmtId="176" fontId="32" fillId="3" borderId="41" xfId="0" applyNumberFormat="1" applyFont="1" applyFill="1" applyBorder="1" applyAlignment="1">
      <alignment vertical="center"/>
    </xf>
    <xf numFmtId="0" fontId="32" fillId="0" borderId="71" xfId="0" applyNumberFormat="1" applyFont="1" applyFill="1" applyBorder="1" applyAlignment="1">
      <alignment vertical="center" wrapText="1"/>
    </xf>
    <xf numFmtId="176" fontId="31" fillId="6" borderId="68" xfId="0" applyNumberFormat="1" applyFont="1" applyFill="1" applyBorder="1" applyAlignment="1">
      <alignment vertical="center"/>
    </xf>
    <xf numFmtId="176" fontId="31" fillId="6" borderId="3" xfId="0" applyNumberFormat="1" applyFont="1" applyFill="1" applyBorder="1" applyAlignment="1">
      <alignment vertical="center"/>
    </xf>
    <xf numFmtId="176" fontId="31" fillId="6" borderId="89" xfId="0" applyNumberFormat="1" applyFont="1" applyFill="1" applyBorder="1" applyAlignment="1">
      <alignment vertical="center"/>
    </xf>
    <xf numFmtId="0" fontId="32" fillId="0" borderId="69" xfId="0" applyNumberFormat="1" applyFont="1" applyFill="1" applyBorder="1" applyAlignment="1">
      <alignment horizontal="center" vertical="center"/>
    </xf>
    <xf numFmtId="0" fontId="32" fillId="0" borderId="3" xfId="0" applyNumberFormat="1" applyFont="1" applyFill="1" applyBorder="1" applyAlignment="1">
      <alignment horizontal="center" vertical="center" wrapText="1"/>
    </xf>
    <xf numFmtId="0" fontId="32" fillId="0" borderId="87" xfId="0" applyNumberFormat="1" applyFont="1" applyFill="1" applyBorder="1" applyAlignment="1">
      <alignment vertical="center" wrapText="1"/>
    </xf>
    <xf numFmtId="176" fontId="32" fillId="0" borderId="68" xfId="0" applyNumberFormat="1" applyFont="1" applyFill="1" applyBorder="1" applyAlignment="1">
      <alignment vertical="center"/>
    </xf>
    <xf numFmtId="176" fontId="32" fillId="0" borderId="3" xfId="0" applyNumberFormat="1" applyFont="1" applyFill="1" applyBorder="1" applyAlignment="1">
      <alignment vertical="center"/>
    </xf>
    <xf numFmtId="176" fontId="32" fillId="3" borderId="89" xfId="0" applyNumberFormat="1" applyFont="1" applyFill="1" applyBorder="1" applyAlignment="1">
      <alignment vertical="center"/>
    </xf>
    <xf numFmtId="0" fontId="32" fillId="0" borderId="21" xfId="0" applyNumberFormat="1" applyFont="1" applyFill="1" applyBorder="1" applyAlignment="1">
      <alignment vertical="center" wrapText="1"/>
    </xf>
    <xf numFmtId="0" fontId="49" fillId="0" borderId="87" xfId="82" applyFont="1" applyFill="1" applyBorder="1" applyAlignment="1">
      <alignment vertical="center" wrapText="1"/>
    </xf>
    <xf numFmtId="0" fontId="38" fillId="6" borderId="71" xfId="82" applyFont="1" applyFill="1" applyBorder="1" applyAlignment="1">
      <alignment horizontal="center" vertical="center" wrapText="1"/>
    </xf>
    <xf numFmtId="0" fontId="32" fillId="0" borderId="18" xfId="105" applyNumberFormat="1" applyFont="1" applyFill="1" applyBorder="1" applyAlignment="1">
      <alignment horizontal="center" vertical="center"/>
    </xf>
    <xf numFmtId="0" fontId="49" fillId="0" borderId="22" xfId="82" applyFont="1" applyFill="1" applyBorder="1" applyAlignment="1">
      <alignment vertical="center" wrapText="1"/>
    </xf>
    <xf numFmtId="0" fontId="32" fillId="0" borderId="9" xfId="105" applyNumberFormat="1" applyFont="1" applyFill="1" applyBorder="1" applyAlignment="1">
      <alignment horizontal="center" vertical="center"/>
    </xf>
    <xf numFmtId="0" fontId="49" fillId="0" borderId="15" xfId="82" applyFont="1" applyFill="1" applyBorder="1">
      <alignment vertical="center"/>
    </xf>
    <xf numFmtId="176" fontId="46" fillId="0" borderId="11" xfId="105" applyNumberFormat="1" applyFont="1" applyFill="1" applyBorder="1" applyAlignment="1">
      <alignment vertical="center"/>
    </xf>
    <xf numFmtId="0" fontId="32" fillId="0" borderId="73" xfId="105" applyNumberFormat="1" applyFont="1" applyFill="1" applyBorder="1" applyAlignment="1">
      <alignment horizontal="center" vertical="center"/>
    </xf>
    <xf numFmtId="0" fontId="49" fillId="0" borderId="71" xfId="82" applyFont="1" applyFill="1" applyBorder="1" applyAlignment="1">
      <alignment vertical="center" wrapText="1"/>
    </xf>
    <xf numFmtId="176" fontId="49" fillId="0" borderId="73" xfId="76" applyNumberFormat="1" applyFont="1" applyFill="1" applyBorder="1" applyAlignment="1">
      <alignment vertical="center"/>
    </xf>
    <xf numFmtId="0" fontId="38" fillId="6" borderId="87" xfId="82" applyFont="1" applyFill="1" applyBorder="1" applyAlignment="1">
      <alignment horizontal="center" vertical="center" wrapText="1"/>
    </xf>
    <xf numFmtId="0" fontId="32" fillId="0" borderId="3" xfId="105" applyNumberFormat="1" applyFont="1" applyFill="1" applyBorder="1" applyAlignment="1">
      <alignment horizontal="center" vertical="center"/>
    </xf>
    <xf numFmtId="0" fontId="49" fillId="0" borderId="87" xfId="82" applyFont="1" applyFill="1" applyBorder="1">
      <alignment vertical="center"/>
    </xf>
    <xf numFmtId="0" fontId="50" fillId="6" borderId="87" xfId="82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/>
    </xf>
    <xf numFmtId="0" fontId="49" fillId="0" borderId="15" xfId="82" applyFont="1" applyFill="1" applyBorder="1" applyAlignment="1">
      <alignment vertical="center" wrapText="1"/>
    </xf>
    <xf numFmtId="176" fontId="32" fillId="0" borderId="13" xfId="0" applyNumberFormat="1" applyFont="1" applyFill="1" applyBorder="1" applyAlignment="1">
      <alignment vertical="center"/>
    </xf>
    <xf numFmtId="176" fontId="32" fillId="0" borderId="9" xfId="0" applyNumberFormat="1" applyFont="1" applyFill="1" applyBorder="1" applyAlignment="1">
      <alignment vertical="center"/>
    </xf>
    <xf numFmtId="187" fontId="49" fillId="0" borderId="15" xfId="83" applyNumberFormat="1" applyFont="1" applyFill="1" applyBorder="1" applyAlignment="1">
      <alignment vertical="center" wrapText="1"/>
    </xf>
    <xf numFmtId="176" fontId="49" fillId="0" borderId="11" xfId="76" applyNumberFormat="1" applyFont="1" applyFill="1" applyBorder="1" applyAlignment="1">
      <alignment vertical="center"/>
    </xf>
    <xf numFmtId="176" fontId="49" fillId="0" borderId="9" xfId="76" applyNumberFormat="1" applyFont="1" applyFill="1" applyBorder="1" applyAlignment="1">
      <alignment vertical="center"/>
    </xf>
    <xf numFmtId="187" fontId="49" fillId="4" borderId="15" xfId="83" applyNumberFormat="1" applyFont="1" applyFill="1" applyBorder="1" applyAlignment="1">
      <alignment vertical="center" wrapText="1"/>
    </xf>
    <xf numFmtId="176" fontId="32" fillId="3" borderId="43" xfId="0" applyNumberFormat="1" applyFont="1" applyFill="1" applyBorder="1" applyAlignment="1">
      <alignment vertical="center"/>
    </xf>
    <xf numFmtId="176" fontId="32" fillId="3" borderId="42" xfId="0" applyNumberFormat="1" applyFont="1" applyFill="1" applyBorder="1" applyAlignment="1">
      <alignment vertical="center"/>
    </xf>
    <xf numFmtId="0" fontId="32" fillId="0" borderId="77" xfId="0" applyNumberFormat="1" applyFont="1" applyFill="1" applyBorder="1" applyAlignment="1">
      <alignment horizontal="center" vertical="center"/>
    </xf>
    <xf numFmtId="187" fontId="49" fillId="4" borderId="97" xfId="83" applyNumberFormat="1" applyFont="1" applyFill="1" applyBorder="1" applyAlignment="1">
      <alignment vertical="center" wrapText="1"/>
    </xf>
    <xf numFmtId="0" fontId="32" fillId="0" borderId="15" xfId="0" applyNumberFormat="1" applyFont="1" applyFill="1" applyBorder="1" applyAlignment="1">
      <alignment vertical="center" wrapText="1"/>
    </xf>
    <xf numFmtId="176" fontId="31" fillId="6" borderId="86" xfId="0" applyNumberFormat="1" applyFont="1" applyFill="1" applyBorder="1" applyAlignment="1">
      <alignment vertical="center"/>
    </xf>
    <xf numFmtId="176" fontId="31" fillId="6" borderId="73" xfId="0" applyNumberFormat="1" applyFont="1" applyFill="1" applyBorder="1" applyAlignment="1">
      <alignment vertical="center"/>
    </xf>
    <xf numFmtId="176" fontId="31" fillId="6" borderId="74" xfId="0" applyNumberFormat="1" applyFont="1" applyFill="1" applyBorder="1" applyAlignment="1">
      <alignment vertical="center"/>
    </xf>
    <xf numFmtId="0" fontId="39" fillId="0" borderId="87" xfId="0" applyNumberFormat="1" applyFont="1" applyFill="1" applyBorder="1" applyAlignment="1">
      <alignment horizontal="left" vertical="center"/>
    </xf>
    <xf numFmtId="176" fontId="32" fillId="0" borderId="68" xfId="0" applyNumberFormat="1" applyFont="1" applyFill="1" applyBorder="1" applyAlignment="1">
      <alignment horizontal="right" vertical="center"/>
    </xf>
    <xf numFmtId="176" fontId="32" fillId="0" borderId="3" xfId="0" applyNumberFormat="1" applyFont="1" applyFill="1" applyBorder="1" applyAlignment="1">
      <alignment horizontal="right" vertical="center"/>
    </xf>
    <xf numFmtId="0" fontId="53" fillId="6" borderId="87" xfId="0" applyNumberFormat="1" applyFont="1" applyFill="1" applyBorder="1" applyAlignment="1">
      <alignment horizontal="center" vertical="center"/>
    </xf>
    <xf numFmtId="0" fontId="39" fillId="0" borderId="22" xfId="0" applyNumberFormat="1" applyFont="1" applyFill="1" applyBorder="1" applyAlignment="1">
      <alignment horizontal="left" vertical="center" wrapText="1"/>
    </xf>
    <xf numFmtId="3" fontId="39" fillId="0" borderId="19" xfId="0" applyNumberFormat="1" applyFont="1" applyFill="1" applyBorder="1" applyAlignment="1">
      <alignment horizontal="right" vertical="center" wrapText="1"/>
    </xf>
    <xf numFmtId="3" fontId="39" fillId="0" borderId="18" xfId="0" applyNumberFormat="1" applyFont="1" applyFill="1" applyBorder="1" applyAlignment="1">
      <alignment horizontal="right" vertical="center" wrapText="1"/>
    </xf>
    <xf numFmtId="0" fontId="46" fillId="0" borderId="104" xfId="98" applyNumberFormat="1" applyFont="1" applyBorder="1" applyAlignment="1">
      <alignment horizontal="center" vertical="center"/>
    </xf>
    <xf numFmtId="0" fontId="32" fillId="0" borderId="67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/>
    <xf numFmtId="41" fontId="43" fillId="0" borderId="98" xfId="0" applyNumberFormat="1" applyFont="1" applyFill="1" applyBorder="1" applyAlignment="1">
      <alignment horizontal="center" vertical="center"/>
    </xf>
    <xf numFmtId="41" fontId="44" fillId="0" borderId="21" xfId="0" applyNumberFormat="1" applyFont="1" applyFill="1" applyBorder="1" applyAlignment="1">
      <alignment horizontal="center" vertical="center" wrapText="1"/>
    </xf>
    <xf numFmtId="0" fontId="43" fillId="4" borderId="1" xfId="0" applyNumberFormat="1" applyFont="1" applyFill="1" applyBorder="1" applyAlignment="1">
      <alignment horizontal="center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0" fontId="43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/>
    </xf>
    <xf numFmtId="176" fontId="43" fillId="0" borderId="30" xfId="0" applyNumberFormat="1" applyFont="1" applyFill="1" applyBorder="1" applyAlignment="1">
      <alignment horizontal="center" vertical="center"/>
    </xf>
    <xf numFmtId="0" fontId="43" fillId="0" borderId="16" xfId="0" applyNumberFormat="1" applyFont="1" applyFill="1" applyBorder="1" applyAlignment="1">
      <alignment horizontal="center" vertical="center" wrapText="1"/>
    </xf>
    <xf numFmtId="176" fontId="43" fillId="4" borderId="64" xfId="0" applyNumberFormat="1" applyFont="1" applyFill="1" applyBorder="1" applyAlignment="1">
      <alignment horizontal="right" vertical="center"/>
    </xf>
    <xf numFmtId="176" fontId="43" fillId="4" borderId="66" xfId="0" applyNumberFormat="1" applyFont="1" applyFill="1" applyBorder="1" applyAlignment="1">
      <alignment horizontal="right" vertical="center"/>
    </xf>
    <xf numFmtId="176" fontId="43" fillId="4" borderId="111" xfId="0" applyNumberFormat="1" applyFont="1" applyFill="1" applyBorder="1" applyAlignment="1">
      <alignment horizontal="right" vertical="center"/>
    </xf>
    <xf numFmtId="176" fontId="31" fillId="5" borderId="64" xfId="0" applyNumberFormat="1" applyFont="1" applyFill="1" applyBorder="1" applyAlignment="1">
      <alignment vertical="center"/>
    </xf>
    <xf numFmtId="176" fontId="31" fillId="5" borderId="111" xfId="0" applyNumberFormat="1" applyFont="1" applyFill="1" applyBorder="1" applyAlignment="1">
      <alignment vertical="center"/>
    </xf>
    <xf numFmtId="176" fontId="31" fillId="6" borderId="96" xfId="0" applyNumberFormat="1" applyFont="1" applyFill="1" applyBorder="1" applyAlignment="1">
      <alignment horizontal="right" vertical="center"/>
    </xf>
    <xf numFmtId="176" fontId="31" fillId="6" borderId="77" xfId="0" applyNumberFormat="1" applyFont="1" applyFill="1" applyBorder="1" applyAlignment="1">
      <alignment horizontal="right" vertical="center"/>
    </xf>
    <xf numFmtId="176" fontId="31" fillId="6" borderId="82" xfId="0" applyNumberFormat="1" applyFont="1" applyFill="1" applyBorder="1" applyAlignment="1">
      <alignment horizontal="right" vertical="center"/>
    </xf>
    <xf numFmtId="176" fontId="31" fillId="6" borderId="112" xfId="0" applyNumberFormat="1" applyFont="1" applyFill="1" applyBorder="1" applyAlignment="1">
      <alignment horizontal="right" vertical="center"/>
    </xf>
    <xf numFmtId="0" fontId="55" fillId="0" borderId="28" xfId="98" applyFont="1" applyBorder="1">
      <alignment vertical="center"/>
    </xf>
    <xf numFmtId="49" fontId="32" fillId="0" borderId="76" xfId="0" applyNumberFormat="1" applyFont="1" applyFill="1" applyBorder="1" applyAlignment="1">
      <alignment horizontal="center" vertical="center"/>
    </xf>
    <xf numFmtId="176" fontId="32" fillId="0" borderId="34" xfId="0" applyNumberFormat="1" applyFont="1" applyFill="1" applyBorder="1" applyAlignment="1">
      <alignment horizontal="right" vertical="center"/>
    </xf>
    <xf numFmtId="176" fontId="47" fillId="3" borderId="113" xfId="0" quotePrefix="1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/>
    <xf numFmtId="49" fontId="32" fillId="0" borderId="48" xfId="0" applyNumberFormat="1" applyFont="1" applyFill="1" applyBorder="1" applyAlignment="1">
      <alignment horizontal="center" vertical="center"/>
    </xf>
    <xf numFmtId="176" fontId="32" fillId="0" borderId="29" xfId="0" applyNumberFormat="1" applyFont="1" applyFill="1" applyBorder="1" applyAlignment="1">
      <alignment horizontal="right" vertical="center"/>
    </xf>
    <xf numFmtId="176" fontId="32" fillId="3" borderId="42" xfId="0" applyNumberFormat="1" applyFont="1" applyFill="1" applyBorder="1" applyAlignment="1">
      <alignment horizontal="right" vertical="center"/>
    </xf>
    <xf numFmtId="176" fontId="32" fillId="3" borderId="114" xfId="0" applyNumberFormat="1" applyFont="1" applyFill="1" applyBorder="1" applyAlignment="1">
      <alignment horizontal="right" vertical="center"/>
    </xf>
    <xf numFmtId="49" fontId="32" fillId="0" borderId="115" xfId="0" applyNumberFormat="1" applyFont="1" applyFill="1" applyBorder="1" applyAlignment="1">
      <alignment horizontal="center" vertical="center"/>
    </xf>
    <xf numFmtId="0" fontId="32" fillId="4" borderId="78" xfId="0" applyNumberFormat="1" applyFont="1" applyFill="1" applyBorder="1" applyAlignment="1">
      <alignment horizontal="center" vertical="center" wrapText="1"/>
    </xf>
    <xf numFmtId="0" fontId="32" fillId="4" borderId="79" xfId="0" applyNumberFormat="1" applyFont="1" applyFill="1" applyBorder="1" applyAlignment="1">
      <alignment horizontal="center" vertical="center" wrapText="1"/>
    </xf>
    <xf numFmtId="0" fontId="32" fillId="4" borderId="80" xfId="0" applyNumberFormat="1" applyFont="1" applyFill="1" applyBorder="1" applyAlignment="1">
      <alignment horizontal="left" vertical="center" wrapText="1"/>
    </xf>
    <xf numFmtId="176" fontId="32" fillId="4" borderId="78" xfId="0" applyNumberFormat="1" applyFont="1" applyFill="1" applyBorder="1" applyAlignment="1">
      <alignment horizontal="right" vertical="center"/>
    </xf>
    <xf numFmtId="176" fontId="32" fillId="4" borderId="79" xfId="0" applyNumberFormat="1" applyFont="1" applyFill="1" applyBorder="1" applyAlignment="1">
      <alignment horizontal="right" vertical="center"/>
    </xf>
    <xf numFmtId="176" fontId="32" fillId="4" borderId="81" xfId="0" applyNumberFormat="1" applyFont="1" applyFill="1" applyBorder="1" applyAlignment="1">
      <alignment horizontal="right" vertical="center"/>
    </xf>
    <xf numFmtId="176" fontId="31" fillId="5" borderId="64" xfId="0" applyNumberFormat="1" applyFont="1" applyFill="1" applyBorder="1" applyAlignment="1">
      <alignment horizontal="right" vertical="center"/>
    </xf>
    <xf numFmtId="176" fontId="31" fillId="5" borderId="111" xfId="0" applyNumberFormat="1" applyFont="1" applyFill="1" applyBorder="1" applyAlignment="1">
      <alignment horizontal="right" vertical="center"/>
    </xf>
    <xf numFmtId="0" fontId="1" fillId="0" borderId="28" xfId="110" applyBorder="1">
      <alignment vertical="center"/>
    </xf>
    <xf numFmtId="176" fontId="31" fillId="6" borderId="69" xfId="105" applyNumberFormat="1" applyFont="1" applyFill="1" applyBorder="1" applyAlignment="1">
      <alignment horizontal="right" vertical="center"/>
    </xf>
    <xf numFmtId="176" fontId="31" fillId="6" borderId="116" xfId="105" applyNumberFormat="1" applyFont="1" applyFill="1" applyBorder="1" applyAlignment="1">
      <alignment horizontal="right" vertical="center"/>
    </xf>
    <xf numFmtId="49" fontId="32" fillId="0" borderId="95" xfId="0" applyNumberFormat="1" applyFont="1" applyFill="1" applyBorder="1" applyAlignment="1">
      <alignment horizontal="center" vertical="center"/>
    </xf>
    <xf numFmtId="0" fontId="46" fillId="0" borderId="11" xfId="110" applyFont="1" applyBorder="1" applyAlignment="1">
      <alignment horizontal="center" vertical="center"/>
    </xf>
    <xf numFmtId="176" fontId="32" fillId="0" borderId="34" xfId="105" applyNumberFormat="1" applyFont="1" applyFill="1" applyBorder="1" applyAlignment="1">
      <alignment horizontal="right" vertical="center"/>
    </xf>
    <xf numFmtId="176" fontId="46" fillId="3" borderId="113" xfId="105" applyNumberFormat="1" applyFont="1" applyFill="1" applyBorder="1" applyAlignment="1">
      <alignment horizontal="right" vertical="center"/>
    </xf>
    <xf numFmtId="0" fontId="46" fillId="0" borderId="9" xfId="110" applyFont="1" applyBorder="1" applyAlignment="1">
      <alignment horizontal="center" vertical="center"/>
    </xf>
    <xf numFmtId="176" fontId="32" fillId="0" borderId="29" xfId="105" applyNumberFormat="1" applyFont="1" applyFill="1" applyBorder="1" applyAlignment="1">
      <alignment horizontal="right" vertical="center"/>
    </xf>
    <xf numFmtId="176" fontId="46" fillId="3" borderId="114" xfId="105" applyNumberFormat="1" applyFont="1" applyFill="1" applyBorder="1" applyAlignment="1">
      <alignment horizontal="right" vertical="center"/>
    </xf>
    <xf numFmtId="49" fontId="32" fillId="0" borderId="102" xfId="0" applyNumberFormat="1" applyFont="1" applyFill="1" applyBorder="1" applyAlignment="1">
      <alignment horizontal="center" vertical="center"/>
    </xf>
    <xf numFmtId="0" fontId="46" fillId="0" borderId="117" xfId="110" applyFont="1" applyBorder="1" applyAlignment="1">
      <alignment horizontal="center" vertical="center"/>
    </xf>
    <xf numFmtId="176" fontId="32" fillId="0" borderId="84" xfId="105" applyNumberFormat="1" applyFont="1" applyFill="1" applyBorder="1" applyAlignment="1">
      <alignment horizontal="right" vertical="center"/>
    </xf>
    <xf numFmtId="176" fontId="46" fillId="3" borderId="118" xfId="105" applyNumberFormat="1" applyFont="1" applyFill="1" applyBorder="1" applyAlignment="1">
      <alignment horizontal="right" vertical="center"/>
    </xf>
    <xf numFmtId="176" fontId="38" fillId="6" borderId="116" xfId="105" applyNumberFormat="1" applyFont="1" applyFill="1" applyBorder="1" applyAlignment="1">
      <alignment horizontal="right" vertical="center"/>
    </xf>
    <xf numFmtId="0" fontId="46" fillId="0" borderId="77" xfId="110" applyFont="1" applyBorder="1" applyAlignment="1">
      <alignment horizontal="center" vertical="center"/>
    </xf>
    <xf numFmtId="176" fontId="32" fillId="0" borderId="69" xfId="105" applyNumberFormat="1" applyFont="1" applyFill="1" applyBorder="1" applyAlignment="1">
      <alignment horizontal="right" vertical="center"/>
    </xf>
    <xf numFmtId="176" fontId="46" fillId="3" borderId="116" xfId="105" applyNumberFormat="1" applyFont="1" applyFill="1" applyBorder="1" applyAlignment="1">
      <alignment horizontal="right" vertical="center"/>
    </xf>
    <xf numFmtId="0" fontId="46" fillId="0" borderId="77" xfId="98" applyFont="1" applyBorder="1" applyAlignment="1">
      <alignment horizontal="center" vertical="center"/>
    </xf>
    <xf numFmtId="176" fontId="31" fillId="6" borderId="84" xfId="0" applyNumberFormat="1" applyFont="1" applyFill="1" applyBorder="1" applyAlignment="1">
      <alignment horizontal="right" vertical="center"/>
    </xf>
    <xf numFmtId="176" fontId="31" fillId="6" borderId="118" xfId="0" applyNumberFormat="1" applyFont="1" applyFill="1" applyBorder="1" applyAlignment="1">
      <alignment horizontal="right" vertical="center"/>
    </xf>
    <xf numFmtId="176" fontId="32" fillId="4" borderId="19" xfId="105" applyNumberFormat="1" applyFont="1" applyFill="1" applyBorder="1" applyAlignment="1">
      <alignment horizontal="right" vertical="center"/>
    </xf>
    <xf numFmtId="176" fontId="32" fillId="3" borderId="113" xfId="105" applyNumberFormat="1" applyFont="1" applyFill="1" applyBorder="1" applyAlignment="1">
      <alignment horizontal="right" vertical="center"/>
    </xf>
    <xf numFmtId="176" fontId="32" fillId="3" borderId="118" xfId="105" applyNumberFormat="1" applyFont="1" applyFill="1" applyBorder="1" applyAlignment="1">
      <alignment horizontal="right" vertical="center"/>
    </xf>
    <xf numFmtId="0" fontId="56" fillId="0" borderId="28" xfId="110" applyFont="1" applyBorder="1">
      <alignment vertical="center"/>
    </xf>
    <xf numFmtId="0" fontId="32" fillId="0" borderId="11" xfId="110" applyFont="1" applyBorder="1" applyAlignment="1">
      <alignment horizontal="center" vertical="center"/>
    </xf>
    <xf numFmtId="0" fontId="32" fillId="0" borderId="117" xfId="110" applyFont="1" applyBorder="1" applyAlignment="1">
      <alignment horizontal="center" vertical="center"/>
    </xf>
    <xf numFmtId="176" fontId="32" fillId="4" borderId="86" xfId="105" applyNumberFormat="1" applyFont="1" applyFill="1" applyBorder="1" applyAlignment="1">
      <alignment horizontal="right" vertical="center"/>
    </xf>
    <xf numFmtId="176" fontId="32" fillId="3" borderId="114" xfId="105" applyNumberFormat="1" applyFont="1" applyFill="1" applyBorder="1" applyAlignment="1">
      <alignment horizontal="right" vertical="center"/>
    </xf>
    <xf numFmtId="0" fontId="32" fillId="0" borderId="9" xfId="110" applyFont="1" applyBorder="1" applyAlignment="1">
      <alignment horizontal="center" vertical="center"/>
    </xf>
    <xf numFmtId="176" fontId="32" fillId="0" borderId="31" xfId="105" applyNumberFormat="1" applyFont="1" applyFill="1" applyBorder="1" applyAlignment="1">
      <alignment horizontal="right" vertical="center"/>
    </xf>
    <xf numFmtId="176" fontId="32" fillId="0" borderId="11" xfId="105" applyNumberFormat="1" applyFont="1" applyFill="1" applyBorder="1" applyAlignment="1">
      <alignment horizontal="right" vertical="center"/>
    </xf>
    <xf numFmtId="176" fontId="32" fillId="0" borderId="14" xfId="105" applyNumberFormat="1" applyFont="1" applyFill="1" applyBorder="1" applyAlignment="1">
      <alignment horizontal="right" vertical="center"/>
    </xf>
    <xf numFmtId="176" fontId="32" fillId="3" borderId="43" xfId="105" applyNumberFormat="1" applyFont="1" applyFill="1" applyBorder="1" applyAlignment="1">
      <alignment horizontal="right" vertical="center"/>
    </xf>
    <xf numFmtId="176" fontId="32" fillId="3" borderId="119" xfId="105" applyNumberFormat="1" applyFont="1" applyFill="1" applyBorder="1" applyAlignment="1">
      <alignment horizontal="right" vertical="center"/>
    </xf>
    <xf numFmtId="0" fontId="32" fillId="4" borderId="29" xfId="105" applyNumberFormat="1" applyFont="1" applyFill="1" applyBorder="1" applyAlignment="1">
      <alignment horizontal="center" vertical="center"/>
    </xf>
    <xf numFmtId="176" fontId="32" fillId="4" borderId="29" xfId="105" applyNumberFormat="1" applyFont="1" applyFill="1" applyBorder="1" applyAlignment="1">
      <alignment horizontal="right" vertical="center"/>
    </xf>
    <xf numFmtId="176" fontId="32" fillId="4" borderId="9" xfId="105" applyNumberFormat="1" applyFont="1" applyFill="1" applyBorder="1" applyAlignment="1">
      <alignment horizontal="right" vertical="center"/>
    </xf>
    <xf numFmtId="176" fontId="32" fillId="4" borderId="13" xfId="105" applyNumberFormat="1" applyFont="1" applyFill="1" applyBorder="1" applyAlignment="1">
      <alignment horizontal="right" vertical="center"/>
    </xf>
    <xf numFmtId="0" fontId="32" fillId="4" borderId="84" xfId="105" applyNumberFormat="1" applyFont="1" applyFill="1" applyBorder="1" applyAlignment="1">
      <alignment horizontal="center" vertical="center"/>
    </xf>
    <xf numFmtId="176" fontId="32" fillId="4" borderId="96" xfId="105" applyNumberFormat="1" applyFont="1" applyFill="1" applyBorder="1" applyAlignment="1">
      <alignment horizontal="right" vertical="center"/>
    </xf>
    <xf numFmtId="176" fontId="32" fillId="4" borderId="77" xfId="105" applyNumberFormat="1" applyFont="1" applyFill="1" applyBorder="1" applyAlignment="1">
      <alignment horizontal="right" vertical="center"/>
    </xf>
    <xf numFmtId="176" fontId="32" fillId="4" borderId="72" xfId="105" applyNumberFormat="1" applyFont="1" applyFill="1" applyBorder="1" applyAlignment="1">
      <alignment horizontal="right" vertical="center"/>
    </xf>
    <xf numFmtId="49" fontId="32" fillId="0" borderId="11" xfId="0" applyNumberFormat="1" applyFont="1" applyFill="1" applyBorder="1" applyAlignment="1">
      <alignment horizontal="center" vertical="center"/>
    </xf>
    <xf numFmtId="0" fontId="32" fillId="0" borderId="67" xfId="110" applyFont="1" applyBorder="1" applyAlignment="1">
      <alignment horizontal="center" vertical="center"/>
    </xf>
    <xf numFmtId="176" fontId="32" fillId="0" borderId="30" xfId="105" applyNumberFormat="1" applyFont="1" applyFill="1" applyBorder="1" applyAlignment="1">
      <alignment horizontal="right" vertical="center"/>
    </xf>
    <xf numFmtId="176" fontId="32" fillId="3" borderId="91" xfId="105" applyNumberFormat="1" applyFont="1" applyFill="1" applyBorder="1" applyAlignment="1">
      <alignment horizontal="right" vertical="center"/>
    </xf>
    <xf numFmtId="176" fontId="32" fillId="3" borderId="120" xfId="105" applyNumberFormat="1" applyFont="1" applyFill="1" applyBorder="1" applyAlignment="1">
      <alignment horizontal="right" vertical="center"/>
    </xf>
    <xf numFmtId="0" fontId="30" fillId="0" borderId="28" xfId="103" applyBorder="1">
      <alignment vertical="center"/>
    </xf>
    <xf numFmtId="176" fontId="31" fillId="6" borderId="69" xfId="76" applyNumberFormat="1" applyFont="1" applyFill="1" applyBorder="1" applyAlignment="1">
      <alignment vertical="center"/>
    </xf>
    <xf numFmtId="176" fontId="31" fillId="6" borderId="116" xfId="76" applyNumberFormat="1" applyFont="1" applyFill="1" applyBorder="1" applyAlignment="1">
      <alignment vertical="center"/>
    </xf>
    <xf numFmtId="0" fontId="46" fillId="0" borderId="11" xfId="103" applyFont="1" applyBorder="1" applyAlignment="1">
      <alignment horizontal="center" vertical="center"/>
    </xf>
    <xf numFmtId="176" fontId="32" fillId="0" borderId="92" xfId="105" applyNumberFormat="1" applyFont="1" applyFill="1" applyBorder="1" applyAlignment="1">
      <alignment vertical="center"/>
    </xf>
    <xf numFmtId="176" fontId="32" fillId="3" borderId="119" xfId="105" applyNumberFormat="1" applyFont="1" applyFill="1" applyBorder="1" applyAlignment="1">
      <alignment vertical="center"/>
    </xf>
    <xf numFmtId="0" fontId="46" fillId="0" borderId="9" xfId="103" applyFont="1" applyBorder="1" applyAlignment="1">
      <alignment horizontal="center" vertical="center"/>
    </xf>
    <xf numFmtId="176" fontId="32" fillId="0" borderId="10" xfId="105" applyNumberFormat="1" applyFont="1" applyFill="1" applyBorder="1" applyAlignment="1">
      <alignment vertical="center"/>
    </xf>
    <xf numFmtId="176" fontId="32" fillId="3" borderId="114" xfId="105" applyNumberFormat="1" applyFont="1" applyFill="1" applyBorder="1" applyAlignment="1">
      <alignment vertical="center"/>
    </xf>
    <xf numFmtId="0" fontId="55" fillId="0" borderId="28" xfId="103" applyFont="1" applyBorder="1">
      <alignment vertical="center"/>
    </xf>
    <xf numFmtId="0" fontId="32" fillId="0" borderId="117" xfId="103" applyFont="1" applyBorder="1" applyAlignment="1">
      <alignment horizontal="center" vertical="center"/>
    </xf>
    <xf numFmtId="176" fontId="32" fillId="0" borderId="92" xfId="76" applyNumberFormat="1" applyFont="1" applyFill="1" applyBorder="1" applyAlignment="1">
      <alignment vertical="center"/>
    </xf>
    <xf numFmtId="0" fontId="46" fillId="0" borderId="117" xfId="103" applyFont="1" applyBorder="1" applyAlignment="1">
      <alignment horizontal="center" vertical="center"/>
    </xf>
    <xf numFmtId="176" fontId="32" fillId="0" borderId="93" xfId="105" applyNumberFormat="1" applyFont="1" applyFill="1" applyBorder="1" applyAlignment="1">
      <alignment vertical="center"/>
    </xf>
    <xf numFmtId="176" fontId="32" fillId="0" borderId="79" xfId="105" applyNumberFormat="1" applyFont="1" applyFill="1" applyBorder="1" applyAlignment="1">
      <alignment vertical="center"/>
    </xf>
    <xf numFmtId="176" fontId="32" fillId="3" borderId="121" xfId="105" applyNumberFormat="1" applyFont="1" applyFill="1" applyBorder="1" applyAlignment="1">
      <alignment vertical="center"/>
    </xf>
    <xf numFmtId="176" fontId="32" fillId="3" borderId="122" xfId="105" applyNumberFormat="1" applyFont="1" applyFill="1" applyBorder="1" applyAlignment="1">
      <alignment vertical="center"/>
    </xf>
    <xf numFmtId="176" fontId="31" fillId="6" borderId="69" xfId="105" applyNumberFormat="1" applyFont="1" applyFill="1" applyBorder="1" applyAlignment="1">
      <alignment vertical="center"/>
    </xf>
    <xf numFmtId="176" fontId="31" fillId="6" borderId="116" xfId="105" applyNumberFormat="1" applyFont="1" applyFill="1" applyBorder="1" applyAlignment="1">
      <alignment vertical="center"/>
    </xf>
    <xf numFmtId="176" fontId="32" fillId="0" borderId="94" xfId="76" applyNumberFormat="1" applyFont="1" applyFill="1" applyBorder="1" applyAlignment="1">
      <alignment vertical="center"/>
    </xf>
    <xf numFmtId="176" fontId="32" fillId="3" borderId="113" xfId="105" applyNumberFormat="1" applyFont="1" applyFill="1" applyBorder="1" applyAlignment="1">
      <alignment vertical="center"/>
    </xf>
    <xf numFmtId="176" fontId="32" fillId="0" borderId="84" xfId="76" applyNumberFormat="1" applyFont="1" applyFill="1" applyBorder="1" applyAlignment="1">
      <alignment vertical="center"/>
    </xf>
    <xf numFmtId="176" fontId="32" fillId="3" borderId="118" xfId="105" applyNumberFormat="1" applyFont="1" applyFill="1" applyBorder="1" applyAlignment="1">
      <alignment vertical="center"/>
    </xf>
    <xf numFmtId="176" fontId="32" fillId="0" borderId="93" xfId="76" applyNumberFormat="1" applyFont="1" applyFill="1" applyBorder="1" applyAlignment="1">
      <alignment vertical="center"/>
    </xf>
    <xf numFmtId="0" fontId="46" fillId="0" borderId="18" xfId="103" applyFont="1" applyBorder="1" applyAlignment="1">
      <alignment horizontal="center" vertical="center"/>
    </xf>
    <xf numFmtId="0" fontId="32" fillId="0" borderId="18" xfId="103" applyFont="1" applyBorder="1" applyAlignment="1">
      <alignment horizontal="center" vertical="center"/>
    </xf>
    <xf numFmtId="176" fontId="32" fillId="0" borderId="0" xfId="76" applyNumberFormat="1" applyFont="1" applyFill="1" applyBorder="1" applyAlignment="1">
      <alignment vertical="center"/>
    </xf>
    <xf numFmtId="176" fontId="32" fillId="3" borderId="112" xfId="105" applyNumberFormat="1" applyFont="1" applyFill="1" applyBorder="1" applyAlignment="1">
      <alignment vertical="center"/>
    </xf>
    <xf numFmtId="176" fontId="47" fillId="3" borderId="119" xfId="105" quotePrefix="1" applyNumberFormat="1" applyFont="1" applyFill="1" applyBorder="1" applyAlignment="1">
      <alignment vertical="center"/>
    </xf>
    <xf numFmtId="0" fontId="32" fillId="0" borderId="11" xfId="103" applyFont="1" applyBorder="1" applyAlignment="1">
      <alignment horizontal="center" vertical="center"/>
    </xf>
    <xf numFmtId="176" fontId="32" fillId="0" borderId="10" xfId="76" applyNumberFormat="1" applyFont="1" applyFill="1" applyBorder="1" applyAlignment="1">
      <alignment vertical="center"/>
    </xf>
    <xf numFmtId="0" fontId="32" fillId="0" borderId="9" xfId="103" applyFont="1" applyBorder="1" applyAlignment="1">
      <alignment horizontal="center" vertical="center"/>
    </xf>
    <xf numFmtId="0" fontId="30" fillId="0" borderId="28" xfId="103" applyFont="1" applyBorder="1">
      <alignment vertical="center"/>
    </xf>
    <xf numFmtId="0" fontId="38" fillId="6" borderId="87" xfId="105" applyNumberFormat="1" applyFont="1" applyFill="1" applyBorder="1" applyAlignment="1">
      <alignment horizontal="center" vertical="center" wrapText="1"/>
    </xf>
    <xf numFmtId="176" fontId="38" fillId="6" borderId="69" xfId="105" applyNumberFormat="1" applyFont="1" applyFill="1" applyBorder="1" applyAlignment="1">
      <alignment vertical="center"/>
    </xf>
    <xf numFmtId="176" fontId="38" fillId="6" borderId="116" xfId="105" applyNumberFormat="1" applyFont="1" applyFill="1" applyBorder="1" applyAlignment="1">
      <alignment vertical="center"/>
    </xf>
    <xf numFmtId="0" fontId="57" fillId="0" borderId="92" xfId="105" applyNumberFormat="1" applyFont="1" applyFill="1" applyBorder="1" applyAlignment="1">
      <alignment horizontal="center" vertical="center"/>
    </xf>
    <xf numFmtId="0" fontId="46" fillId="0" borderId="11" xfId="105" applyNumberFormat="1" applyFont="1" applyFill="1" applyBorder="1" applyAlignment="1">
      <alignment horizontal="center" vertical="center" wrapText="1"/>
    </xf>
    <xf numFmtId="0" fontId="46" fillId="0" borderId="12" xfId="103" applyFont="1" applyFill="1" applyBorder="1" applyAlignment="1">
      <alignment horizontal="left" vertical="center" wrapText="1"/>
    </xf>
    <xf numFmtId="176" fontId="46" fillId="0" borderId="92" xfId="76" applyNumberFormat="1" applyFont="1" applyFill="1" applyBorder="1" applyAlignment="1">
      <alignment vertical="center"/>
    </xf>
    <xf numFmtId="176" fontId="46" fillId="3" borderId="119" xfId="105" applyNumberFormat="1" applyFont="1" applyFill="1" applyBorder="1" applyAlignment="1">
      <alignment vertical="center"/>
    </xf>
    <xf numFmtId="0" fontId="38" fillId="6" borderId="87" xfId="103" applyFont="1" applyFill="1" applyBorder="1" applyAlignment="1">
      <alignment horizontal="center" vertical="center" wrapText="1"/>
    </xf>
    <xf numFmtId="0" fontId="46" fillId="0" borderId="77" xfId="103" applyFont="1" applyBorder="1" applyAlignment="1">
      <alignment horizontal="center" vertical="center"/>
    </xf>
    <xf numFmtId="0" fontId="57" fillId="0" borderId="0" xfId="105" applyNumberFormat="1" applyFont="1" applyFill="1" applyBorder="1" applyAlignment="1">
      <alignment horizontal="center" vertical="center"/>
    </xf>
    <xf numFmtId="0" fontId="46" fillId="0" borderId="75" xfId="103" applyFont="1" applyFill="1" applyBorder="1" applyAlignment="1">
      <alignment horizontal="left" vertical="center" wrapText="1"/>
    </xf>
    <xf numFmtId="176" fontId="46" fillId="0" borderId="0" xfId="105" applyNumberFormat="1" applyFont="1" applyFill="1" applyBorder="1" applyAlignment="1">
      <alignment vertical="center"/>
    </xf>
    <xf numFmtId="176" fontId="46" fillId="0" borderId="77" xfId="105" applyNumberFormat="1" applyFont="1" applyFill="1" applyBorder="1" applyAlignment="1">
      <alignment vertical="center"/>
    </xf>
    <xf numFmtId="176" fontId="46" fillId="0" borderId="72" xfId="105" applyNumberFormat="1" applyFont="1" applyFill="1" applyBorder="1" applyAlignment="1">
      <alignment vertical="center"/>
    </xf>
    <xf numFmtId="176" fontId="46" fillId="3" borderId="112" xfId="105" applyNumberFormat="1" applyFont="1" applyFill="1" applyBorder="1" applyAlignment="1">
      <alignment vertical="center"/>
    </xf>
    <xf numFmtId="176" fontId="32" fillId="0" borderId="0" xfId="105" applyNumberFormat="1" applyFont="1" applyFill="1" applyBorder="1" applyAlignment="1">
      <alignment vertical="center"/>
    </xf>
    <xf numFmtId="0" fontId="32" fillId="4" borderId="123" xfId="105" applyNumberFormat="1" applyFont="1" applyFill="1" applyBorder="1" applyAlignment="1">
      <alignment horizontal="left" vertical="center" wrapText="1"/>
    </xf>
    <xf numFmtId="176" fontId="32" fillId="0" borderId="78" xfId="105" applyNumberFormat="1" applyFont="1" applyFill="1" applyBorder="1" applyAlignment="1">
      <alignment vertical="center"/>
    </xf>
    <xf numFmtId="0" fontId="48" fillId="4" borderId="92" xfId="105" applyNumberFormat="1" applyFont="1" applyFill="1" applyBorder="1" applyAlignment="1">
      <alignment horizontal="center" vertical="center"/>
    </xf>
    <xf numFmtId="0" fontId="32" fillId="4" borderId="11" xfId="105" applyNumberFormat="1" applyFont="1" applyFill="1" applyBorder="1" applyAlignment="1">
      <alignment horizontal="center" vertical="center" wrapText="1"/>
    </xf>
    <xf numFmtId="0" fontId="32" fillId="4" borderId="12" xfId="105" applyNumberFormat="1" applyFont="1" applyFill="1" applyBorder="1" applyAlignment="1">
      <alignment horizontal="left" vertical="center" wrapText="1"/>
    </xf>
    <xf numFmtId="176" fontId="32" fillId="4" borderId="92" xfId="105" applyNumberFormat="1" applyFont="1" applyFill="1" applyBorder="1" applyAlignment="1">
      <alignment vertical="center"/>
    </xf>
    <xf numFmtId="176" fontId="32" fillId="4" borderId="14" xfId="105" applyNumberFormat="1" applyFont="1" applyFill="1" applyBorder="1" applyAlignment="1">
      <alignment vertical="center"/>
    </xf>
    <xf numFmtId="176" fontId="31" fillId="6" borderId="69" xfId="0" applyNumberFormat="1" applyFont="1" applyFill="1" applyBorder="1" applyAlignment="1">
      <alignment horizontal="right" vertical="center"/>
    </xf>
    <xf numFmtId="176" fontId="31" fillId="6" borderId="116" xfId="0" applyNumberFormat="1" applyFont="1" applyFill="1" applyBorder="1" applyAlignment="1">
      <alignment horizontal="right" vertical="center"/>
    </xf>
    <xf numFmtId="0" fontId="48" fillId="4" borderId="10" xfId="105" applyNumberFormat="1" applyFont="1" applyFill="1" applyBorder="1" applyAlignment="1">
      <alignment horizontal="center" vertical="center"/>
    </xf>
    <xf numFmtId="176" fontId="32" fillId="4" borderId="10" xfId="105" applyNumberFormat="1" applyFont="1" applyFill="1" applyBorder="1" applyAlignment="1">
      <alignment vertical="center"/>
    </xf>
    <xf numFmtId="176" fontId="32" fillId="4" borderId="13" xfId="105" applyNumberFormat="1" applyFont="1" applyFill="1" applyBorder="1" applyAlignment="1">
      <alignment vertical="center"/>
    </xf>
    <xf numFmtId="0" fontId="48" fillId="4" borderId="124" xfId="105" applyNumberFormat="1" applyFont="1" applyFill="1" applyBorder="1" applyAlignment="1">
      <alignment horizontal="center" vertical="center"/>
    </xf>
    <xf numFmtId="0" fontId="32" fillId="4" borderId="117" xfId="105" applyNumberFormat="1" applyFont="1" applyFill="1" applyBorder="1" applyAlignment="1">
      <alignment horizontal="center" vertical="center" wrapText="1"/>
    </xf>
    <xf numFmtId="0" fontId="32" fillId="4" borderId="125" xfId="105" applyNumberFormat="1" applyFont="1" applyFill="1" applyBorder="1" applyAlignment="1">
      <alignment horizontal="left" vertical="center" wrapText="1"/>
    </xf>
    <xf numFmtId="176" fontId="32" fillId="4" borderId="124" xfId="105" applyNumberFormat="1" applyFont="1" applyFill="1" applyBorder="1" applyAlignment="1">
      <alignment vertical="center"/>
    </xf>
    <xf numFmtId="176" fontId="32" fillId="4" borderId="117" xfId="105" applyNumberFormat="1" applyFont="1" applyFill="1" applyBorder="1" applyAlignment="1">
      <alignment vertical="center"/>
    </xf>
    <xf numFmtId="176" fontId="32" fillId="4" borderId="101" xfId="105" applyNumberFormat="1" applyFont="1" applyFill="1" applyBorder="1" applyAlignment="1">
      <alignment vertical="center"/>
    </xf>
    <xf numFmtId="0" fontId="48" fillId="4" borderId="78" xfId="105" applyNumberFormat="1" applyFont="1" applyFill="1" applyBorder="1" applyAlignment="1">
      <alignment horizontal="center" vertical="center"/>
    </xf>
    <xf numFmtId="0" fontId="32" fillId="4" borderId="79" xfId="105" applyNumberFormat="1" applyFont="1" applyFill="1" applyBorder="1" applyAlignment="1">
      <alignment horizontal="center" vertical="center" wrapText="1"/>
    </xf>
    <xf numFmtId="0" fontId="32" fillId="4" borderId="100" xfId="105" applyNumberFormat="1" applyFont="1" applyFill="1" applyBorder="1" applyAlignment="1">
      <alignment horizontal="left" vertical="center" wrapText="1"/>
    </xf>
    <xf numFmtId="176" fontId="32" fillId="4" borderId="78" xfId="105" applyNumberFormat="1" applyFont="1" applyFill="1" applyBorder="1" applyAlignment="1">
      <alignment vertical="center"/>
    </xf>
    <xf numFmtId="176" fontId="32" fillId="4" borderId="79" xfId="105" applyNumberFormat="1" applyFont="1" applyFill="1" applyBorder="1" applyAlignment="1">
      <alignment vertical="center"/>
    </xf>
    <xf numFmtId="0" fontId="32" fillId="0" borderId="77" xfId="103" applyFont="1" applyBorder="1" applyAlignment="1">
      <alignment horizontal="center" vertical="center"/>
    </xf>
    <xf numFmtId="0" fontId="58" fillId="0" borderId="28" xfId="103" applyFont="1" applyBorder="1">
      <alignment vertical="center"/>
    </xf>
    <xf numFmtId="0" fontId="59" fillId="0" borderId="0" xfId="0" applyNumberFormat="1" applyFont="1" applyFill="1" applyBorder="1" applyAlignment="1"/>
    <xf numFmtId="0" fontId="32" fillId="0" borderId="67" xfId="103" applyFont="1" applyBorder="1" applyAlignment="1">
      <alignment horizontal="center" vertical="center"/>
    </xf>
    <xf numFmtId="176" fontId="47" fillId="3" borderId="112" xfId="105" quotePrefix="1" applyNumberFormat="1" applyFont="1" applyFill="1" applyBorder="1" applyAlignment="1">
      <alignment vertical="center"/>
    </xf>
    <xf numFmtId="176" fontId="32" fillId="0" borderId="30" xfId="76" applyNumberFormat="1" applyFont="1" applyFill="1" applyBorder="1" applyAlignment="1">
      <alignment vertical="center"/>
    </xf>
    <xf numFmtId="176" fontId="32" fillId="0" borderId="16" xfId="78" applyNumberFormat="1" applyFont="1" applyFill="1" applyBorder="1" applyAlignment="1">
      <alignment vertical="center"/>
    </xf>
    <xf numFmtId="176" fontId="32" fillId="0" borderId="16" xfId="105" applyNumberFormat="1" applyFont="1" applyFill="1" applyBorder="1" applyAlignment="1">
      <alignment vertical="center"/>
    </xf>
    <xf numFmtId="176" fontId="32" fillId="3" borderId="91" xfId="105" applyNumberFormat="1" applyFont="1" applyFill="1" applyBorder="1" applyAlignment="1">
      <alignment vertical="center"/>
    </xf>
    <xf numFmtId="176" fontId="32" fillId="3" borderId="120" xfId="105" applyNumberFormat="1" applyFont="1" applyFill="1" applyBorder="1" applyAlignment="1">
      <alignment vertical="center"/>
    </xf>
    <xf numFmtId="176" fontId="49" fillId="0" borderId="29" xfId="76" applyNumberFormat="1" applyFont="1" applyFill="1" applyBorder="1" applyAlignment="1">
      <alignment vertical="center"/>
    </xf>
    <xf numFmtId="176" fontId="46" fillId="3" borderId="114" xfId="105" applyNumberFormat="1" applyFont="1" applyFill="1" applyBorder="1" applyAlignment="1">
      <alignment vertical="center"/>
    </xf>
    <xf numFmtId="176" fontId="49" fillId="0" borderId="9" xfId="78" applyNumberFormat="1" applyFont="1" applyFill="1" applyBorder="1" applyAlignment="1">
      <alignment vertical="center"/>
    </xf>
    <xf numFmtId="176" fontId="49" fillId="0" borderId="31" xfId="76" applyNumberFormat="1" applyFont="1" applyFill="1" applyBorder="1" applyAlignment="1">
      <alignment vertical="center"/>
    </xf>
    <xf numFmtId="176" fontId="49" fillId="0" borderId="84" xfId="76" applyNumberFormat="1" applyFont="1" applyFill="1" applyBorder="1" applyAlignment="1">
      <alignment vertical="center"/>
    </xf>
    <xf numFmtId="176" fontId="46" fillId="3" borderId="118" xfId="105" applyNumberFormat="1" applyFont="1" applyFill="1" applyBorder="1" applyAlignment="1">
      <alignment vertical="center"/>
    </xf>
    <xf numFmtId="176" fontId="50" fillId="6" borderId="69" xfId="76" applyNumberFormat="1" applyFont="1" applyFill="1" applyBorder="1" applyAlignment="1">
      <alignment vertical="center"/>
    </xf>
    <xf numFmtId="176" fontId="50" fillId="6" borderId="116" xfId="76" applyNumberFormat="1" applyFont="1" applyFill="1" applyBorder="1" applyAlignment="1">
      <alignment vertical="center"/>
    </xf>
    <xf numFmtId="176" fontId="49" fillId="0" borderId="34" xfId="76" applyNumberFormat="1" applyFont="1" applyFill="1" applyBorder="1" applyAlignment="1">
      <alignment vertical="center"/>
    </xf>
    <xf numFmtId="176" fontId="49" fillId="0" borderId="18" xfId="76" applyNumberFormat="1" applyFont="1" applyFill="1" applyBorder="1" applyAlignment="1">
      <alignment vertical="center"/>
    </xf>
    <xf numFmtId="176" fontId="47" fillId="3" borderId="113" xfId="105" quotePrefix="1" applyNumberFormat="1" applyFont="1" applyFill="1" applyBorder="1" applyAlignment="1">
      <alignment vertical="center"/>
    </xf>
    <xf numFmtId="176" fontId="32" fillId="0" borderId="69" xfId="76" applyNumberFormat="1" applyFont="1" applyFill="1" applyBorder="1" applyAlignment="1">
      <alignment vertical="center"/>
    </xf>
    <xf numFmtId="176" fontId="32" fillId="0" borderId="3" xfId="76" applyNumberFormat="1" applyFont="1" applyFill="1" applyBorder="1" applyAlignment="1">
      <alignment vertical="center"/>
    </xf>
    <xf numFmtId="176" fontId="32" fillId="3" borderId="116" xfId="105" applyNumberFormat="1" applyFont="1" applyFill="1" applyBorder="1" applyAlignment="1">
      <alignment vertical="center"/>
    </xf>
    <xf numFmtId="0" fontId="49" fillId="0" borderId="23" xfId="104" applyFont="1" applyFill="1" applyBorder="1">
      <alignment vertical="center"/>
    </xf>
    <xf numFmtId="176" fontId="49" fillId="0" borderId="11" xfId="78" applyNumberFormat="1" applyFont="1" applyFill="1" applyBorder="1" applyAlignment="1">
      <alignment vertical="center"/>
    </xf>
    <xf numFmtId="0" fontId="46" fillId="0" borderId="22" xfId="104" applyFont="1" applyFill="1" applyBorder="1" applyAlignment="1">
      <alignment vertical="center" wrapText="1"/>
    </xf>
    <xf numFmtId="176" fontId="49" fillId="0" borderId="18" xfId="78" applyNumberFormat="1" applyFont="1" applyFill="1" applyBorder="1" applyAlignment="1">
      <alignment vertical="center"/>
    </xf>
    <xf numFmtId="0" fontId="46" fillId="0" borderId="23" xfId="104" applyFont="1" applyFill="1" applyBorder="1">
      <alignment vertical="center"/>
    </xf>
    <xf numFmtId="176" fontId="49" fillId="0" borderId="69" xfId="76" applyNumberFormat="1" applyFont="1" applyFill="1" applyBorder="1" applyAlignment="1">
      <alignment vertical="center"/>
    </xf>
    <xf numFmtId="41" fontId="49" fillId="0" borderId="3" xfId="78" applyFont="1" applyFill="1" applyBorder="1" applyAlignment="1">
      <alignment vertical="center"/>
    </xf>
    <xf numFmtId="176" fontId="46" fillId="3" borderId="116" xfId="105" applyNumberFormat="1" applyFont="1" applyFill="1" applyBorder="1" applyAlignment="1">
      <alignment vertical="center"/>
    </xf>
    <xf numFmtId="176" fontId="32" fillId="0" borderId="34" xfId="76" applyNumberFormat="1" applyFont="1" applyFill="1" applyBorder="1" applyAlignment="1">
      <alignment vertical="center"/>
    </xf>
    <xf numFmtId="176" fontId="32" fillId="0" borderId="18" xfId="78" applyNumberFormat="1" applyFont="1" applyFill="1" applyBorder="1" applyAlignment="1">
      <alignment vertical="center"/>
    </xf>
    <xf numFmtId="176" fontId="46" fillId="3" borderId="113" xfId="105" applyNumberFormat="1" applyFont="1" applyFill="1" applyBorder="1" applyAlignment="1">
      <alignment vertical="center"/>
    </xf>
    <xf numFmtId="176" fontId="32" fillId="0" borderId="73" xfId="76" applyNumberFormat="1" applyFont="1" applyFill="1" applyBorder="1" applyAlignment="1">
      <alignment vertical="center"/>
    </xf>
    <xf numFmtId="176" fontId="32" fillId="0" borderId="18" xfId="76" applyNumberFormat="1" applyFont="1" applyFill="1" applyBorder="1" applyAlignment="1">
      <alignment vertical="center"/>
    </xf>
    <xf numFmtId="0" fontId="55" fillId="4" borderId="28" xfId="103" applyFont="1" applyFill="1" applyBorder="1">
      <alignment vertical="center"/>
    </xf>
    <xf numFmtId="49" fontId="32" fillId="4" borderId="77" xfId="0" applyNumberFormat="1" applyFont="1" applyFill="1" applyBorder="1" applyAlignment="1">
      <alignment horizontal="center" vertical="center"/>
    </xf>
    <xf numFmtId="0" fontId="32" fillId="4" borderId="77" xfId="103" applyFont="1" applyFill="1" applyBorder="1" applyAlignment="1">
      <alignment horizontal="center" vertical="center"/>
    </xf>
    <xf numFmtId="0" fontId="32" fillId="4" borderId="69" xfId="105" applyNumberFormat="1" applyFont="1" applyFill="1" applyBorder="1" applyAlignment="1">
      <alignment horizontal="center" vertical="center"/>
    </xf>
    <xf numFmtId="0" fontId="32" fillId="4" borderId="3" xfId="105" applyNumberFormat="1" applyFont="1" applyFill="1" applyBorder="1" applyAlignment="1">
      <alignment horizontal="center" vertical="center" wrapText="1"/>
    </xf>
    <xf numFmtId="0" fontId="32" fillId="4" borderId="87" xfId="104" applyFont="1" applyFill="1" applyBorder="1">
      <alignment vertical="center"/>
    </xf>
    <xf numFmtId="176" fontId="32" fillId="4" borderId="69" xfId="76" applyNumberFormat="1" applyFont="1" applyFill="1" applyBorder="1" applyAlignment="1">
      <alignment vertical="center"/>
    </xf>
    <xf numFmtId="41" fontId="32" fillId="4" borderId="3" xfId="78" applyFont="1" applyFill="1" applyBorder="1" applyAlignment="1">
      <alignment vertical="center"/>
    </xf>
    <xf numFmtId="176" fontId="32" fillId="4" borderId="68" xfId="105" applyNumberFormat="1" applyFont="1" applyFill="1" applyBorder="1" applyAlignment="1">
      <alignment vertical="center"/>
    </xf>
    <xf numFmtId="176" fontId="47" fillId="3" borderId="118" xfId="105" quotePrefix="1" applyNumberFormat="1" applyFont="1" applyFill="1" applyBorder="1" applyAlignment="1">
      <alignment vertical="center"/>
    </xf>
    <xf numFmtId="0" fontId="6" fillId="4" borderId="0" xfId="0" applyNumberFormat="1" applyFont="1" applyFill="1" applyBorder="1" applyAlignment="1"/>
    <xf numFmtId="176" fontId="32" fillId="0" borderId="31" xfId="76" applyNumberFormat="1" applyFont="1" applyFill="1" applyBorder="1" applyAlignment="1">
      <alignment vertical="center"/>
    </xf>
    <xf numFmtId="176" fontId="32" fillId="0" borderId="11" xfId="78" applyNumberFormat="1" applyFont="1" applyFill="1" applyBorder="1" applyAlignment="1">
      <alignment vertical="center"/>
    </xf>
    <xf numFmtId="176" fontId="32" fillId="0" borderId="29" xfId="76" applyNumberFormat="1" applyFont="1" applyFill="1" applyBorder="1" applyAlignment="1">
      <alignment vertical="center"/>
    </xf>
    <xf numFmtId="176" fontId="32" fillId="0" borderId="9" xfId="78" applyNumberFormat="1" applyFont="1" applyFill="1" applyBorder="1" applyAlignment="1">
      <alignment vertical="center"/>
    </xf>
    <xf numFmtId="176" fontId="46" fillId="0" borderId="29" xfId="76" applyNumberFormat="1" applyFont="1" applyFill="1" applyBorder="1" applyAlignment="1">
      <alignment vertical="center"/>
    </xf>
    <xf numFmtId="176" fontId="46" fillId="0" borderId="9" xfId="78" applyNumberFormat="1" applyFont="1" applyFill="1" applyBorder="1" applyAlignment="1">
      <alignment vertical="center"/>
    </xf>
    <xf numFmtId="176" fontId="46" fillId="0" borderId="13" xfId="105" applyNumberFormat="1" applyFont="1" applyFill="1" applyBorder="1" applyAlignment="1">
      <alignment vertical="center"/>
    </xf>
    <xf numFmtId="0" fontId="46" fillId="0" borderId="104" xfId="103" applyFont="1" applyBorder="1" applyAlignment="1">
      <alignment horizontal="center" vertical="center"/>
    </xf>
    <xf numFmtId="176" fontId="49" fillId="0" borderId="96" xfId="76" applyNumberFormat="1" applyFont="1" applyFill="1" applyBorder="1" applyAlignment="1">
      <alignment vertical="center"/>
    </xf>
    <xf numFmtId="176" fontId="49" fillId="0" borderId="77" xfId="78" applyNumberFormat="1" applyFont="1" applyFill="1" applyBorder="1" applyAlignment="1">
      <alignment vertical="center"/>
    </xf>
    <xf numFmtId="176" fontId="46" fillId="0" borderId="34" xfId="76" applyNumberFormat="1" applyFont="1" applyFill="1" applyBorder="1" applyAlignment="1">
      <alignment vertical="center"/>
    </xf>
    <xf numFmtId="176" fontId="46" fillId="0" borderId="18" xfId="78" applyNumberFormat="1" applyFont="1" applyFill="1" applyBorder="1" applyAlignment="1">
      <alignment vertical="center"/>
    </xf>
    <xf numFmtId="176" fontId="46" fillId="3" borderId="113" xfId="0" applyNumberFormat="1" applyFont="1" applyFill="1" applyBorder="1" applyAlignment="1">
      <alignment vertical="center"/>
    </xf>
    <xf numFmtId="176" fontId="32" fillId="0" borderId="96" xfId="76" applyNumberFormat="1" applyFont="1" applyFill="1" applyBorder="1" applyAlignment="1">
      <alignment vertical="center"/>
    </xf>
    <xf numFmtId="176" fontId="32" fillId="0" borderId="77" xfId="78" applyNumberFormat="1" applyFont="1" applyFill="1" applyBorder="1" applyAlignment="1">
      <alignment vertical="center"/>
    </xf>
    <xf numFmtId="176" fontId="32" fillId="0" borderId="72" xfId="0" applyNumberFormat="1" applyFont="1" applyFill="1" applyBorder="1" applyAlignment="1">
      <alignment vertical="center"/>
    </xf>
    <xf numFmtId="176" fontId="46" fillId="3" borderId="112" xfId="0" applyNumberFormat="1" applyFont="1" applyFill="1" applyBorder="1" applyAlignment="1">
      <alignment vertical="center"/>
    </xf>
    <xf numFmtId="0" fontId="30" fillId="0" borderId="28" xfId="102" applyBorder="1">
      <alignment vertical="center"/>
    </xf>
    <xf numFmtId="176" fontId="38" fillId="6" borderId="2" xfId="105" applyNumberFormat="1" applyFont="1" applyFill="1" applyBorder="1" applyAlignment="1">
      <alignment vertical="center"/>
    </xf>
    <xf numFmtId="0" fontId="46" fillId="0" borderId="11" xfId="102" applyFont="1" applyBorder="1" applyAlignment="1">
      <alignment horizontal="center" vertical="center"/>
    </xf>
    <xf numFmtId="176" fontId="46" fillId="4" borderId="92" xfId="105" applyNumberFormat="1" applyFont="1" applyFill="1" applyBorder="1" applyAlignment="1">
      <alignment vertical="center"/>
    </xf>
    <xf numFmtId="0" fontId="46" fillId="0" borderId="9" xfId="102" applyFont="1" applyBorder="1" applyAlignment="1">
      <alignment horizontal="center" vertical="center"/>
    </xf>
    <xf numFmtId="0" fontId="55" fillId="4" borderId="28" xfId="102" applyFont="1" applyFill="1" applyBorder="1">
      <alignment vertical="center"/>
    </xf>
    <xf numFmtId="49" fontId="32" fillId="4" borderId="48" xfId="0" applyNumberFormat="1" applyFont="1" applyFill="1" applyBorder="1" applyAlignment="1">
      <alignment horizontal="center" vertical="center"/>
    </xf>
    <xf numFmtId="0" fontId="32" fillId="4" borderId="9" xfId="102" applyFont="1" applyFill="1" applyBorder="1" applyAlignment="1">
      <alignment horizontal="center" vertical="center"/>
    </xf>
    <xf numFmtId="0" fontId="32" fillId="4" borderId="31" xfId="105" applyNumberFormat="1" applyFont="1" applyFill="1" applyBorder="1" applyAlignment="1">
      <alignment horizontal="center" vertical="center"/>
    </xf>
    <xf numFmtId="176" fontId="47" fillId="3" borderId="114" xfId="105" quotePrefix="1" applyNumberFormat="1" applyFont="1" applyFill="1" applyBorder="1" applyAlignment="1">
      <alignment vertical="center"/>
    </xf>
    <xf numFmtId="176" fontId="32" fillId="4" borderId="93" xfId="105" applyNumberFormat="1" applyFont="1" applyFill="1" applyBorder="1" applyAlignment="1">
      <alignment vertical="center"/>
    </xf>
    <xf numFmtId="0" fontId="32" fillId="4" borderId="29" xfId="105" applyNumberFormat="1" applyFont="1" applyFill="1" applyBorder="1" applyAlignment="1">
      <alignment horizontal="center" vertical="center" wrapText="1"/>
    </xf>
    <xf numFmtId="0" fontId="46" fillId="0" borderId="117" xfId="102" applyFont="1" applyBorder="1" applyAlignment="1">
      <alignment horizontal="center" vertical="center"/>
    </xf>
    <xf numFmtId="0" fontId="32" fillId="4" borderId="78" xfId="105" applyNumberFormat="1" applyFont="1" applyFill="1" applyBorder="1" applyAlignment="1">
      <alignment horizontal="center" vertical="center"/>
    </xf>
    <xf numFmtId="176" fontId="31" fillId="6" borderId="2" xfId="105" applyNumberFormat="1" applyFont="1" applyFill="1" applyBorder="1" applyAlignment="1">
      <alignment vertical="center"/>
    </xf>
    <xf numFmtId="49" fontId="32" fillId="0" borderId="88" xfId="0" applyNumberFormat="1" applyFont="1" applyFill="1" applyBorder="1" applyAlignment="1">
      <alignment horizontal="center" vertical="center"/>
    </xf>
    <xf numFmtId="0" fontId="46" fillId="0" borderId="3" xfId="102" applyFont="1" applyBorder="1" applyAlignment="1">
      <alignment horizontal="center" vertical="center"/>
    </xf>
    <xf numFmtId="176" fontId="32" fillId="4" borderId="0" xfId="105" applyNumberFormat="1" applyFont="1" applyFill="1" applyBorder="1" applyAlignment="1">
      <alignment vertical="center"/>
    </xf>
    <xf numFmtId="0" fontId="30" fillId="0" borderId="28" xfId="102" applyFont="1" applyBorder="1">
      <alignment vertical="center"/>
    </xf>
    <xf numFmtId="0" fontId="46" fillId="0" borderId="34" xfId="105" applyNumberFormat="1" applyFont="1" applyFill="1" applyBorder="1" applyAlignment="1">
      <alignment horizontal="center" vertical="center"/>
    </xf>
    <xf numFmtId="0" fontId="46" fillId="0" borderId="34" xfId="105" applyNumberFormat="1" applyFont="1" applyFill="1" applyBorder="1" applyAlignment="1">
      <alignment horizontal="center" vertical="center" wrapText="1"/>
    </xf>
    <xf numFmtId="0" fontId="46" fillId="4" borderId="22" xfId="105" applyNumberFormat="1" applyFont="1" applyFill="1" applyBorder="1" applyAlignment="1">
      <alignment vertical="center" wrapText="1"/>
    </xf>
    <xf numFmtId="176" fontId="46" fillId="4" borderId="94" xfId="105" applyNumberFormat="1" applyFont="1" applyFill="1" applyBorder="1" applyAlignment="1">
      <alignment vertical="center"/>
    </xf>
    <xf numFmtId="176" fontId="46" fillId="0" borderId="18" xfId="105" applyNumberFormat="1" applyFont="1" applyFill="1" applyBorder="1" applyAlignment="1">
      <alignment vertical="center"/>
    </xf>
    <xf numFmtId="0" fontId="46" fillId="0" borderId="29" xfId="105" applyNumberFormat="1" applyFont="1" applyFill="1" applyBorder="1" applyAlignment="1">
      <alignment horizontal="center" vertical="center" wrapText="1"/>
    </xf>
    <xf numFmtId="0" fontId="46" fillId="0" borderId="15" xfId="105" applyNumberFormat="1" applyFont="1" applyFill="1" applyBorder="1" applyAlignment="1">
      <alignment vertical="center" wrapText="1"/>
    </xf>
    <xf numFmtId="176" fontId="46" fillId="4" borderId="10" xfId="105" applyNumberFormat="1" applyFont="1" applyFill="1" applyBorder="1" applyAlignment="1">
      <alignment vertical="center"/>
    </xf>
    <xf numFmtId="0" fontId="46" fillId="4" borderId="126" xfId="105" applyNumberFormat="1" applyFont="1" applyFill="1" applyBorder="1" applyAlignment="1">
      <alignment horizontal="center" vertical="center"/>
    </xf>
    <xf numFmtId="0" fontId="46" fillId="4" borderId="126" xfId="105" applyNumberFormat="1" applyFont="1" applyFill="1" applyBorder="1" applyAlignment="1">
      <alignment horizontal="center" vertical="center" wrapText="1"/>
    </xf>
    <xf numFmtId="0" fontId="46" fillId="4" borderId="123" xfId="105" applyNumberFormat="1" applyFont="1" applyFill="1" applyBorder="1" applyAlignment="1">
      <alignment vertical="center" wrapText="1"/>
    </xf>
    <xf numFmtId="176" fontId="46" fillId="4" borderId="124" xfId="105" applyNumberFormat="1" applyFont="1" applyFill="1" applyBorder="1" applyAlignment="1">
      <alignment vertical="center"/>
    </xf>
    <xf numFmtId="176" fontId="46" fillId="4" borderId="117" xfId="105" applyNumberFormat="1" applyFont="1" applyFill="1" applyBorder="1" applyAlignment="1">
      <alignment vertical="center"/>
    </xf>
    <xf numFmtId="176" fontId="46" fillId="3" borderId="128" xfId="105" applyNumberFormat="1" applyFont="1" applyFill="1" applyBorder="1" applyAlignment="1">
      <alignment vertical="center"/>
    </xf>
    <xf numFmtId="0" fontId="55" fillId="0" borderId="28" xfId="102" applyFont="1" applyBorder="1">
      <alignment vertical="center"/>
    </xf>
    <xf numFmtId="0" fontId="32" fillId="0" borderId="11" xfId="102" applyFont="1" applyBorder="1" applyAlignment="1">
      <alignment horizontal="center" vertical="center"/>
    </xf>
    <xf numFmtId="0" fontId="32" fillId="4" borderId="34" xfId="105" applyNumberFormat="1" applyFont="1" applyFill="1" applyBorder="1" applyAlignment="1">
      <alignment horizontal="center" vertical="center"/>
    </xf>
    <xf numFmtId="0" fontId="32" fillId="4" borderId="34" xfId="105" applyNumberFormat="1" applyFont="1" applyFill="1" applyBorder="1" applyAlignment="1">
      <alignment horizontal="center" vertical="center" wrapText="1"/>
    </xf>
    <xf numFmtId="176" fontId="32" fillId="4" borderId="94" xfId="105" applyNumberFormat="1" applyFont="1" applyFill="1" applyBorder="1" applyAlignment="1">
      <alignment vertical="center"/>
    </xf>
    <xf numFmtId="0" fontId="32" fillId="0" borderId="117" xfId="102" applyFont="1" applyBorder="1" applyAlignment="1">
      <alignment horizontal="center" vertical="center"/>
    </xf>
    <xf numFmtId="0" fontId="32" fillId="4" borderId="126" xfId="105" applyNumberFormat="1" applyFont="1" applyFill="1" applyBorder="1" applyAlignment="1">
      <alignment horizontal="center" vertical="center"/>
    </xf>
    <xf numFmtId="0" fontId="32" fillId="4" borderId="126" xfId="105" applyNumberFormat="1" applyFont="1" applyFill="1" applyBorder="1" applyAlignment="1">
      <alignment horizontal="center" vertical="center" wrapText="1"/>
    </xf>
    <xf numFmtId="0" fontId="32" fillId="4" borderId="123" xfId="105" applyNumberFormat="1" applyFont="1" applyFill="1" applyBorder="1" applyAlignment="1">
      <alignment vertical="center" wrapText="1"/>
    </xf>
    <xf numFmtId="0" fontId="32" fillId="0" borderId="34" xfId="105" applyNumberFormat="1" applyFont="1" applyFill="1" applyBorder="1" applyAlignment="1">
      <alignment horizontal="center" vertical="center" wrapText="1"/>
    </xf>
    <xf numFmtId="0" fontId="32" fillId="0" borderId="29" xfId="105" applyNumberFormat="1" applyFont="1" applyFill="1" applyBorder="1" applyAlignment="1">
      <alignment horizontal="center" vertical="center" wrapText="1"/>
    </xf>
    <xf numFmtId="0" fontId="32" fillId="0" borderId="9" xfId="102" applyFont="1" applyBorder="1" applyAlignment="1">
      <alignment horizontal="center" vertical="center"/>
    </xf>
    <xf numFmtId="0" fontId="46" fillId="0" borderId="77" xfId="102" applyFont="1" applyBorder="1" applyAlignment="1">
      <alignment horizontal="center" vertical="center"/>
    </xf>
    <xf numFmtId="176" fontId="32" fillId="4" borderId="69" xfId="105" applyNumberFormat="1" applyFont="1" applyFill="1" applyBorder="1" applyAlignment="1">
      <alignment vertical="center"/>
    </xf>
    <xf numFmtId="0" fontId="32" fillId="0" borderId="77" xfId="102" applyFont="1" applyBorder="1" applyAlignment="1">
      <alignment horizontal="center" vertical="center"/>
    </xf>
    <xf numFmtId="176" fontId="47" fillId="3" borderId="112" xfId="105" quotePrefix="1" applyNumberFormat="1" applyFont="1" applyFill="1" applyBorder="1" applyAlignment="1">
      <alignment vertical="center" wrapText="1"/>
    </xf>
    <xf numFmtId="0" fontId="30" fillId="4" borderId="28" xfId="102" applyFill="1" applyBorder="1">
      <alignment vertical="center"/>
    </xf>
    <xf numFmtId="0" fontId="46" fillId="4" borderId="77" xfId="102" applyFont="1" applyFill="1" applyBorder="1" applyAlignment="1">
      <alignment horizontal="center" vertical="center"/>
    </xf>
    <xf numFmtId="0" fontId="32" fillId="4" borderId="69" xfId="105" applyNumberFormat="1" applyFont="1" applyFill="1" applyBorder="1" applyAlignment="1">
      <alignment horizontal="center" vertical="center" wrapText="1"/>
    </xf>
    <xf numFmtId="176" fontId="32" fillId="4" borderId="2" xfId="105" applyNumberFormat="1" applyFont="1" applyFill="1" applyBorder="1" applyAlignment="1">
      <alignment vertical="center"/>
    </xf>
    <xf numFmtId="176" fontId="47" fillId="3" borderId="116" xfId="105" quotePrefix="1" applyNumberFormat="1" applyFont="1" applyFill="1" applyBorder="1" applyAlignment="1">
      <alignment vertical="center" wrapText="1"/>
    </xf>
    <xf numFmtId="0" fontId="0" fillId="4" borderId="0" xfId="0" applyNumberFormat="1" applyFont="1" applyFill="1" applyBorder="1" applyAlignment="1"/>
    <xf numFmtId="0" fontId="32" fillId="4" borderId="96" xfId="105" applyNumberFormat="1" applyFont="1" applyFill="1" applyBorder="1" applyAlignment="1">
      <alignment horizontal="center" vertical="center" wrapText="1"/>
    </xf>
    <xf numFmtId="176" fontId="32" fillId="4" borderId="16" xfId="105" applyNumberFormat="1" applyFont="1" applyFill="1" applyBorder="1" applyAlignment="1">
      <alignment vertical="center"/>
    </xf>
    <xf numFmtId="176" fontId="32" fillId="4" borderId="77" xfId="105" applyNumberFormat="1" applyFont="1" applyFill="1" applyBorder="1" applyAlignment="1">
      <alignment vertical="center"/>
    </xf>
    <xf numFmtId="0" fontId="46" fillId="0" borderId="96" xfId="105" applyNumberFormat="1" applyFont="1" applyFill="1" applyBorder="1" applyAlignment="1">
      <alignment horizontal="center" vertical="center"/>
    </xf>
    <xf numFmtId="176" fontId="46" fillId="4" borderId="0" xfId="105" applyNumberFormat="1" applyFont="1" applyFill="1" applyBorder="1" applyAlignment="1">
      <alignment vertical="center"/>
    </xf>
    <xf numFmtId="176" fontId="32" fillId="4" borderId="34" xfId="105" applyNumberFormat="1" applyFont="1" applyFill="1" applyBorder="1" applyAlignment="1">
      <alignment vertical="center"/>
    </xf>
    <xf numFmtId="0" fontId="32" fillId="0" borderId="104" xfId="102" applyFont="1" applyBorder="1" applyAlignment="1">
      <alignment horizontal="center" vertical="center"/>
    </xf>
    <xf numFmtId="176" fontId="32" fillId="4" borderId="126" xfId="105" applyNumberFormat="1" applyFont="1" applyFill="1" applyBorder="1" applyAlignment="1">
      <alignment vertical="center"/>
    </xf>
    <xf numFmtId="176" fontId="32" fillId="0" borderId="117" xfId="105" applyNumberFormat="1" applyFont="1" applyFill="1" applyBorder="1" applyAlignment="1">
      <alignment vertical="center"/>
    </xf>
    <xf numFmtId="176" fontId="32" fillId="0" borderId="34" xfId="105" applyNumberFormat="1" applyFont="1" applyFill="1" applyBorder="1" applyAlignment="1">
      <alignment vertical="center"/>
    </xf>
    <xf numFmtId="176" fontId="32" fillId="0" borderId="29" xfId="105" applyNumberFormat="1" applyFont="1" applyFill="1" applyBorder="1" applyAlignment="1">
      <alignment vertical="center"/>
    </xf>
    <xf numFmtId="0" fontId="32" fillId="0" borderId="48" xfId="103" applyFont="1" applyBorder="1" applyAlignment="1">
      <alignment horizontal="center" vertical="center"/>
    </xf>
    <xf numFmtId="176" fontId="32" fillId="0" borderId="96" xfId="105" applyNumberFormat="1" applyFont="1" applyFill="1" applyBorder="1" applyAlignment="1">
      <alignment vertical="center"/>
    </xf>
    <xf numFmtId="0" fontId="27" fillId="0" borderId="28" xfId="0" applyNumberFormat="1" applyFont="1" applyFill="1" applyBorder="1" applyAlignment="1">
      <alignment wrapText="1"/>
    </xf>
    <xf numFmtId="0" fontId="60" fillId="0" borderId="28" xfId="0" applyNumberFormat="1" applyFont="1" applyFill="1" applyBorder="1" applyAlignment="1">
      <alignment wrapText="1"/>
    </xf>
    <xf numFmtId="176" fontId="32" fillId="0" borderId="30" xfId="0" applyNumberFormat="1" applyFont="1" applyFill="1" applyBorder="1" applyAlignment="1">
      <alignment vertical="center"/>
    </xf>
    <xf numFmtId="176" fontId="32" fillId="0" borderId="16" xfId="0" applyNumberFormat="1" applyFont="1" applyFill="1" applyBorder="1" applyAlignment="1">
      <alignment horizontal="right" vertical="center"/>
    </xf>
    <xf numFmtId="176" fontId="32" fillId="3" borderId="91" xfId="0" applyNumberFormat="1" applyFont="1" applyFill="1" applyBorder="1" applyAlignment="1">
      <alignment vertical="center"/>
    </xf>
    <xf numFmtId="176" fontId="32" fillId="3" borderId="120" xfId="0" applyNumberFormat="1" applyFont="1" applyFill="1" applyBorder="1" applyAlignment="1">
      <alignment vertical="center"/>
    </xf>
    <xf numFmtId="176" fontId="31" fillId="6" borderId="129" xfId="0" applyNumberFormat="1" applyFont="1" applyFill="1" applyBorder="1" applyAlignment="1">
      <alignment horizontal="right" vertical="center"/>
    </xf>
    <xf numFmtId="176" fontId="31" fillId="6" borderId="130" xfId="0" applyNumberFormat="1" applyFont="1" applyFill="1" applyBorder="1" applyAlignment="1">
      <alignment horizontal="right" vertical="center"/>
    </xf>
    <xf numFmtId="0" fontId="32" fillId="4" borderId="69" xfId="0" applyNumberFormat="1" applyFont="1" applyFill="1" applyBorder="1" applyAlignment="1">
      <alignment horizontal="center" vertical="center"/>
    </xf>
    <xf numFmtId="0" fontId="32" fillId="4" borderId="3" xfId="0" applyNumberFormat="1" applyFont="1" applyFill="1" applyBorder="1" applyAlignment="1">
      <alignment horizontal="center" vertical="center" wrapText="1"/>
    </xf>
    <xf numFmtId="0" fontId="32" fillId="4" borderId="87" xfId="0" applyNumberFormat="1" applyFont="1" applyFill="1" applyBorder="1" applyAlignment="1">
      <alignment horizontal="left" vertical="center" wrapText="1"/>
    </xf>
    <xf numFmtId="176" fontId="32" fillId="4" borderId="69" xfId="0" applyNumberFormat="1" applyFont="1" applyFill="1" applyBorder="1" applyAlignment="1">
      <alignment vertical="center"/>
    </xf>
    <xf numFmtId="176" fontId="32" fillId="4" borderId="3" xfId="0" applyNumberFormat="1" applyFont="1" applyFill="1" applyBorder="1" applyAlignment="1">
      <alignment vertical="center"/>
    </xf>
    <xf numFmtId="176" fontId="32" fillId="4" borderId="3" xfId="0" applyNumberFormat="1" applyFont="1" applyFill="1" applyBorder="1" applyAlignment="1">
      <alignment horizontal="right" vertical="center"/>
    </xf>
    <xf numFmtId="176" fontId="32" fillId="4" borderId="68" xfId="0" applyNumberFormat="1" applyFont="1" applyFill="1" applyBorder="1" applyAlignment="1">
      <alignment vertical="center"/>
    </xf>
    <xf numFmtId="176" fontId="32" fillId="3" borderId="113" xfId="0" applyNumberFormat="1" applyFont="1" applyFill="1" applyBorder="1" applyAlignment="1">
      <alignment vertical="center"/>
    </xf>
    <xf numFmtId="0" fontId="32" fillId="0" borderId="88" xfId="0" applyNumberFormat="1" applyFont="1" applyFill="1" applyBorder="1" applyAlignment="1">
      <alignment horizontal="center" wrapText="1"/>
    </xf>
    <xf numFmtId="0" fontId="32" fillId="4" borderId="49" xfId="0" applyNumberFormat="1" applyFont="1" applyFill="1" applyBorder="1" applyAlignment="1">
      <alignment horizontal="center" vertical="center"/>
    </xf>
    <xf numFmtId="0" fontId="32" fillId="4" borderId="50" xfId="0" applyNumberFormat="1" applyFont="1" applyFill="1" applyBorder="1" applyAlignment="1">
      <alignment horizontal="center" vertical="center" wrapText="1"/>
    </xf>
    <xf numFmtId="0" fontId="32" fillId="4" borderId="51" xfId="0" applyNumberFormat="1" applyFont="1" applyFill="1" applyBorder="1" applyAlignment="1">
      <alignment horizontal="left" vertical="center" wrapText="1"/>
    </xf>
    <xf numFmtId="176" fontId="32" fillId="4" borderId="49" xfId="0" applyNumberFormat="1" applyFont="1" applyFill="1" applyBorder="1" applyAlignment="1">
      <alignment vertical="center"/>
    </xf>
    <xf numFmtId="176" fontId="32" fillId="4" borderId="50" xfId="0" applyNumberFormat="1" applyFont="1" applyFill="1" applyBorder="1" applyAlignment="1">
      <alignment vertical="center"/>
    </xf>
    <xf numFmtId="176" fontId="32" fillId="4" borderId="50" xfId="0" applyNumberFormat="1" applyFont="1" applyFill="1" applyBorder="1" applyAlignment="1">
      <alignment horizontal="right" vertical="center"/>
    </xf>
    <xf numFmtId="176" fontId="32" fillId="4" borderId="52" xfId="0" applyNumberFormat="1" applyFont="1" applyFill="1" applyBorder="1" applyAlignment="1">
      <alignment vertical="center"/>
    </xf>
    <xf numFmtId="176" fontId="47" fillId="3" borderId="120" xfId="0" quotePrefix="1" applyNumberFormat="1" applyFont="1" applyFill="1" applyBorder="1" applyAlignment="1">
      <alignment vertical="center"/>
    </xf>
    <xf numFmtId="0" fontId="31" fillId="6" borderId="35" xfId="105" applyNumberFormat="1" applyFont="1" applyFill="1" applyBorder="1" applyAlignment="1">
      <alignment horizontal="center" vertical="center" wrapText="1"/>
    </xf>
    <xf numFmtId="41" fontId="31" fillId="6" borderId="33" xfId="107" applyFont="1" applyFill="1" applyBorder="1" applyAlignment="1">
      <alignment vertical="center"/>
    </xf>
    <xf numFmtId="41" fontId="31" fillId="6" borderId="20" xfId="107" applyFont="1" applyFill="1" applyBorder="1" applyAlignment="1">
      <alignment vertical="center"/>
    </xf>
    <xf numFmtId="41" fontId="31" fillId="6" borderId="70" xfId="107" applyFont="1" applyFill="1" applyBorder="1" applyAlignment="1">
      <alignment vertical="center"/>
    </xf>
    <xf numFmtId="41" fontId="31" fillId="6" borderId="129" xfId="107" applyFont="1" applyFill="1" applyBorder="1" applyAlignment="1">
      <alignment vertical="center"/>
    </xf>
    <xf numFmtId="41" fontId="31" fillId="6" borderId="130" xfId="107" applyFont="1" applyFill="1" applyBorder="1" applyAlignment="1">
      <alignment vertical="center"/>
    </xf>
    <xf numFmtId="41" fontId="32" fillId="0" borderId="31" xfId="107" applyFont="1" applyFill="1" applyBorder="1" applyAlignment="1">
      <alignment vertical="center"/>
    </xf>
    <xf numFmtId="41" fontId="46" fillId="3" borderId="119" xfId="107" applyFont="1" applyFill="1" applyBorder="1" applyAlignment="1">
      <alignment horizontal="right" vertical="center"/>
    </xf>
    <xf numFmtId="41" fontId="32" fillId="0" borderId="78" xfId="107" applyFont="1" applyFill="1" applyBorder="1" applyAlignment="1">
      <alignment vertical="center"/>
    </xf>
    <xf numFmtId="41" fontId="32" fillId="0" borderId="79" xfId="107" applyFont="1" applyFill="1" applyBorder="1" applyAlignment="1">
      <alignment vertical="center"/>
    </xf>
    <xf numFmtId="41" fontId="32" fillId="0" borderId="81" xfId="107" applyFont="1" applyFill="1" applyBorder="1" applyAlignment="1">
      <alignment vertical="center"/>
    </xf>
    <xf numFmtId="41" fontId="32" fillId="3" borderId="121" xfId="107" applyFont="1" applyFill="1" applyBorder="1" applyAlignment="1">
      <alignment horizontal="right" vertical="center"/>
    </xf>
    <xf numFmtId="41" fontId="32" fillId="3" borderId="122" xfId="107" applyFont="1" applyFill="1" applyBorder="1" applyAlignment="1">
      <alignment horizontal="right" vertical="center"/>
    </xf>
    <xf numFmtId="41" fontId="31" fillId="6" borderId="69" xfId="107" applyFont="1" applyFill="1" applyBorder="1" applyAlignment="1">
      <alignment vertical="center" shrinkToFit="1"/>
    </xf>
    <xf numFmtId="41" fontId="31" fillId="6" borderId="116" xfId="107" applyFont="1" applyFill="1" applyBorder="1" applyAlignment="1">
      <alignment vertical="center" shrinkToFit="1"/>
    </xf>
    <xf numFmtId="0" fontId="46" fillId="0" borderId="18" xfId="110" applyFont="1" applyBorder="1" applyAlignment="1">
      <alignment horizontal="center" vertical="center"/>
    </xf>
    <xf numFmtId="41" fontId="32" fillId="0" borderId="96" xfId="107" applyFont="1" applyFill="1" applyBorder="1" applyAlignment="1">
      <alignment vertical="center"/>
    </xf>
    <xf numFmtId="41" fontId="32" fillId="0" borderId="77" xfId="107" applyFont="1" applyFill="1" applyBorder="1" applyAlignment="1">
      <alignment vertical="center"/>
    </xf>
    <xf numFmtId="41" fontId="46" fillId="3" borderId="112" xfId="107" applyFont="1" applyFill="1" applyBorder="1" applyAlignment="1">
      <alignment horizontal="right" vertical="center"/>
    </xf>
    <xf numFmtId="41" fontId="31" fillId="6" borderId="69" xfId="107" applyFont="1" applyFill="1" applyBorder="1" applyAlignment="1">
      <alignment vertical="center"/>
    </xf>
    <xf numFmtId="41" fontId="31" fillId="6" borderId="116" xfId="107" applyFont="1" applyFill="1" applyBorder="1" applyAlignment="1">
      <alignment vertical="center"/>
    </xf>
    <xf numFmtId="41" fontId="32" fillId="3" borderId="82" xfId="107" applyFont="1" applyFill="1" applyBorder="1" applyAlignment="1">
      <alignment horizontal="right" vertical="center"/>
    </xf>
    <xf numFmtId="41" fontId="32" fillId="3" borderId="112" xfId="107" applyFont="1" applyFill="1" applyBorder="1" applyAlignment="1">
      <alignment horizontal="right" vertical="center"/>
    </xf>
    <xf numFmtId="41" fontId="32" fillId="0" borderId="34" xfId="107" applyFont="1" applyFill="1" applyBorder="1" applyAlignment="1">
      <alignment vertical="center"/>
    </xf>
    <xf numFmtId="41" fontId="46" fillId="3" borderId="113" xfId="107" applyFont="1" applyFill="1" applyBorder="1" applyAlignment="1">
      <alignment horizontal="right" vertical="center"/>
    </xf>
    <xf numFmtId="0" fontId="32" fillId="0" borderId="22" xfId="105" applyNumberFormat="1" applyFont="1" applyFill="1" applyBorder="1" applyAlignment="1">
      <alignment vertical="center" shrinkToFit="1"/>
    </xf>
    <xf numFmtId="41" fontId="32" fillId="0" borderId="34" xfId="107" applyFont="1" applyFill="1" applyBorder="1" applyAlignment="1">
      <alignment vertical="center" shrinkToFit="1"/>
    </xf>
    <xf numFmtId="41" fontId="32" fillId="0" borderId="18" xfId="107" applyFont="1" applyFill="1" applyBorder="1" applyAlignment="1">
      <alignment vertical="center" shrinkToFit="1"/>
    </xf>
    <xf numFmtId="41" fontId="32" fillId="0" borderId="19" xfId="107" applyFont="1" applyFill="1" applyBorder="1" applyAlignment="1">
      <alignment horizontal="right" vertical="center" shrinkToFit="1"/>
    </xf>
    <xf numFmtId="41" fontId="32" fillId="3" borderId="41" xfId="107" applyFont="1" applyFill="1" applyBorder="1" applyAlignment="1">
      <alignment horizontal="right" vertical="center" shrinkToFit="1"/>
    </xf>
    <xf numFmtId="41" fontId="32" fillId="3" borderId="113" xfId="107" applyFont="1" applyFill="1" applyBorder="1" applyAlignment="1">
      <alignment horizontal="right" vertical="center" shrinkToFit="1"/>
    </xf>
    <xf numFmtId="0" fontId="32" fillId="4" borderId="23" xfId="105" applyNumberFormat="1" applyFont="1" applyFill="1" applyBorder="1" applyAlignment="1">
      <alignment vertical="center" shrinkToFit="1"/>
    </xf>
    <xf numFmtId="41" fontId="32" fillId="0" borderId="31" xfId="107" applyFont="1" applyFill="1" applyBorder="1" applyAlignment="1">
      <alignment vertical="center" shrinkToFit="1"/>
    </xf>
    <xf numFmtId="41" fontId="32" fillId="0" borderId="11" xfId="107" applyFont="1" applyFill="1" applyBorder="1" applyAlignment="1">
      <alignment vertical="center" shrinkToFit="1"/>
    </xf>
    <xf numFmtId="41" fontId="32" fillId="0" borderId="14" xfId="107" applyFont="1" applyFill="1" applyBorder="1" applyAlignment="1">
      <alignment horizontal="right" vertical="center" shrinkToFit="1"/>
    </xf>
    <xf numFmtId="41" fontId="32" fillId="3" borderId="43" xfId="107" applyFont="1" applyFill="1" applyBorder="1" applyAlignment="1">
      <alignment horizontal="right" vertical="center" shrinkToFit="1"/>
    </xf>
    <xf numFmtId="41" fontId="32" fillId="3" borderId="119" xfId="107" applyFont="1" applyFill="1" applyBorder="1" applyAlignment="1">
      <alignment horizontal="right" vertical="center" shrinkToFit="1"/>
    </xf>
    <xf numFmtId="41" fontId="32" fillId="0" borderId="29" xfId="107" applyFont="1" applyFill="1" applyBorder="1" applyAlignment="1">
      <alignment vertical="center"/>
    </xf>
    <xf numFmtId="41" fontId="32" fillId="0" borderId="13" xfId="107" applyFont="1" applyFill="1" applyBorder="1" applyAlignment="1">
      <alignment horizontal="right" vertical="center"/>
    </xf>
    <xf numFmtId="41" fontId="32" fillId="3" borderId="114" xfId="107" applyFont="1" applyFill="1" applyBorder="1" applyAlignment="1">
      <alignment horizontal="right" vertical="center"/>
    </xf>
    <xf numFmtId="41" fontId="32" fillId="4" borderId="31" xfId="107" applyFont="1" applyFill="1" applyBorder="1" applyAlignment="1">
      <alignment vertical="center"/>
    </xf>
    <xf numFmtId="41" fontId="32" fillId="4" borderId="14" xfId="107" applyFont="1" applyFill="1" applyBorder="1" applyAlignment="1">
      <alignment horizontal="right" vertical="center"/>
    </xf>
    <xf numFmtId="41" fontId="32" fillId="0" borderId="14" xfId="107" applyFont="1" applyFill="1" applyBorder="1" applyAlignment="1">
      <alignment horizontal="right" vertical="center"/>
    </xf>
    <xf numFmtId="41" fontId="32" fillId="3" borderId="119" xfId="107" applyFont="1" applyFill="1" applyBorder="1" applyAlignment="1">
      <alignment horizontal="right" vertical="center"/>
    </xf>
    <xf numFmtId="41" fontId="32" fillId="4" borderId="29" xfId="107" applyFont="1" applyFill="1" applyBorder="1" applyAlignment="1">
      <alignment vertical="center"/>
    </xf>
    <xf numFmtId="41" fontId="32" fillId="4" borderId="34" xfId="107" applyFont="1" applyFill="1" applyBorder="1" applyAlignment="1">
      <alignment vertical="center"/>
    </xf>
    <xf numFmtId="41" fontId="32" fillId="4" borderId="18" xfId="107" applyFont="1" applyFill="1" applyBorder="1" applyAlignment="1">
      <alignment vertical="center"/>
    </xf>
    <xf numFmtId="41" fontId="32" fillId="3" borderId="41" xfId="107" applyFont="1" applyFill="1" applyBorder="1" applyAlignment="1">
      <alignment horizontal="right" vertical="center"/>
    </xf>
    <xf numFmtId="41" fontId="32" fillId="3" borderId="113" xfId="107" applyFont="1" applyFill="1" applyBorder="1" applyAlignment="1">
      <alignment horizontal="right" vertical="center"/>
    </xf>
    <xf numFmtId="41" fontId="39" fillId="0" borderId="31" xfId="107" applyFont="1" applyFill="1" applyBorder="1" applyAlignment="1">
      <alignment vertical="center" shrinkToFit="1"/>
    </xf>
    <xf numFmtId="41" fontId="39" fillId="0" borderId="11" xfId="107" applyFont="1" applyFill="1" applyBorder="1" applyAlignment="1">
      <alignment vertical="center" shrinkToFit="1"/>
    </xf>
    <xf numFmtId="41" fontId="32" fillId="4" borderId="14" xfId="107" applyFont="1" applyFill="1" applyBorder="1" applyAlignment="1">
      <alignment horizontal="right" vertical="center" shrinkToFit="1"/>
    </xf>
    <xf numFmtId="41" fontId="39" fillId="0" borderId="29" xfId="107" applyFont="1" applyFill="1" applyBorder="1" applyAlignment="1">
      <alignment vertical="center" shrinkToFit="1"/>
    </xf>
    <xf numFmtId="41" fontId="32" fillId="0" borderId="9" xfId="107" applyFont="1" applyFill="1" applyBorder="1" applyAlignment="1">
      <alignment vertical="center" shrinkToFit="1"/>
    </xf>
    <xf numFmtId="41" fontId="32" fillId="3" borderId="42" xfId="107" applyFont="1" applyFill="1" applyBorder="1" applyAlignment="1">
      <alignment horizontal="right" vertical="center" shrinkToFit="1"/>
    </xf>
    <xf numFmtId="41" fontId="32" fillId="3" borderId="114" xfId="107" applyFont="1" applyFill="1" applyBorder="1" applyAlignment="1">
      <alignment horizontal="right" vertical="center" shrinkToFit="1"/>
    </xf>
    <xf numFmtId="41" fontId="39" fillId="0" borderId="9" xfId="107" applyFont="1" applyFill="1" applyBorder="1" applyAlignment="1">
      <alignment vertical="center" shrinkToFit="1"/>
    </xf>
    <xf numFmtId="41" fontId="46" fillId="3" borderId="114" xfId="107" applyFont="1" applyFill="1" applyBorder="1" applyAlignment="1">
      <alignment horizontal="right" vertical="center" shrinkToFit="1"/>
    </xf>
    <xf numFmtId="41" fontId="32" fillId="0" borderId="29" xfId="107" applyFont="1" applyFill="1" applyBorder="1" applyAlignment="1">
      <alignment vertical="center" shrinkToFit="1"/>
    </xf>
    <xf numFmtId="187" fontId="47" fillId="3" borderId="114" xfId="107" quotePrefix="1" applyNumberFormat="1" applyFont="1" applyFill="1" applyBorder="1" applyAlignment="1">
      <alignment horizontal="left" vertical="center" shrinkToFit="1"/>
    </xf>
    <xf numFmtId="41" fontId="32" fillId="4" borderId="29" xfId="107" applyFont="1" applyFill="1" applyBorder="1" applyAlignment="1">
      <alignment vertical="center" shrinkToFit="1"/>
    </xf>
    <xf numFmtId="41" fontId="32" fillId="4" borderId="9" xfId="107" applyFont="1" applyFill="1" applyBorder="1" applyAlignment="1">
      <alignment vertical="center" shrinkToFit="1"/>
    </xf>
    <xf numFmtId="41" fontId="32" fillId="0" borderId="31" xfId="107" applyFont="1" applyFill="1" applyBorder="1" applyAlignment="1">
      <alignment vertical="center" wrapText="1"/>
    </xf>
    <xf numFmtId="41" fontId="32" fillId="0" borderId="11" xfId="107" applyFont="1" applyFill="1" applyBorder="1" applyAlignment="1">
      <alignment vertical="center" wrapText="1"/>
    </xf>
    <xf numFmtId="41" fontId="32" fillId="0" borderId="14" xfId="107" applyFont="1" applyFill="1" applyBorder="1" applyAlignment="1">
      <alignment horizontal="right" vertical="center" wrapText="1"/>
    </xf>
    <xf numFmtId="41" fontId="32" fillId="0" borderId="29" xfId="107" applyFont="1" applyFill="1" applyBorder="1" applyAlignment="1">
      <alignment vertical="center" wrapText="1"/>
    </xf>
    <xf numFmtId="41" fontId="32" fillId="0" borderId="9" xfId="107" applyFont="1" applyFill="1" applyBorder="1" applyAlignment="1">
      <alignment vertical="center" wrapText="1"/>
    </xf>
    <xf numFmtId="41" fontId="32" fillId="0" borderId="13" xfId="107" applyFont="1" applyFill="1" applyBorder="1" applyAlignment="1">
      <alignment horizontal="right" vertical="center" wrapText="1"/>
    </xf>
    <xf numFmtId="41" fontId="39" fillId="0" borderId="31" xfId="107" applyFont="1" applyFill="1" applyBorder="1" applyAlignment="1">
      <alignment vertical="center" wrapText="1"/>
    </xf>
    <xf numFmtId="41" fontId="39" fillId="0" borderId="11" xfId="107" applyFont="1" applyFill="1" applyBorder="1" applyAlignment="1">
      <alignment vertical="center" wrapText="1"/>
    </xf>
    <xf numFmtId="41" fontId="39" fillId="4" borderId="14" xfId="107" applyFont="1" applyFill="1" applyBorder="1" applyAlignment="1">
      <alignment horizontal="right" vertical="center" wrapText="1"/>
    </xf>
    <xf numFmtId="41" fontId="39" fillId="0" borderId="29" xfId="107" applyFont="1" applyFill="1" applyBorder="1" applyAlignment="1">
      <alignment vertical="center" wrapText="1"/>
    </xf>
    <xf numFmtId="41" fontId="39" fillId="0" borderId="9" xfId="107" applyFont="1" applyFill="1" applyBorder="1" applyAlignment="1">
      <alignment vertical="center" wrapText="1"/>
    </xf>
    <xf numFmtId="41" fontId="39" fillId="4" borderId="13" xfId="107" applyFont="1" applyFill="1" applyBorder="1" applyAlignment="1">
      <alignment horizontal="right" vertical="center" wrapText="1"/>
    </xf>
    <xf numFmtId="41" fontId="46" fillId="3" borderId="114" xfId="107" applyFont="1" applyFill="1" applyBorder="1" applyAlignment="1">
      <alignment horizontal="right" vertical="center"/>
    </xf>
    <xf numFmtId="41" fontId="32" fillId="4" borderId="14" xfId="107" applyFont="1" applyFill="1" applyBorder="1" applyAlignment="1">
      <alignment horizontal="right" vertical="center" wrapText="1"/>
    </xf>
    <xf numFmtId="41" fontId="46" fillId="3" borderId="114" xfId="107" applyFont="1" applyFill="1" applyBorder="1" applyAlignment="1">
      <alignment horizontal="left" vertical="center"/>
    </xf>
    <xf numFmtId="41" fontId="32" fillId="3" borderId="119" xfId="107" applyFont="1" applyFill="1" applyBorder="1" applyAlignment="1">
      <alignment horizontal="left" vertical="center"/>
    </xf>
    <xf numFmtId="41" fontId="32" fillId="4" borderId="13" xfId="107" applyFont="1" applyFill="1" applyBorder="1" applyAlignment="1">
      <alignment horizontal="right" vertical="center" wrapText="1"/>
    </xf>
    <xf numFmtId="41" fontId="32" fillId="3" borderId="114" xfId="107" applyFont="1" applyFill="1" applyBorder="1" applyAlignment="1">
      <alignment horizontal="left" vertical="center"/>
    </xf>
    <xf numFmtId="41" fontId="32" fillId="4" borderId="96" xfId="107" applyFont="1" applyFill="1" applyBorder="1" applyAlignment="1">
      <alignment vertical="center" wrapText="1"/>
    </xf>
    <xf numFmtId="41" fontId="32" fillId="4" borderId="77" xfId="107" applyFont="1" applyFill="1" applyBorder="1" applyAlignment="1">
      <alignment vertical="center" wrapText="1"/>
    </xf>
    <xf numFmtId="41" fontId="39" fillId="0" borderId="77" xfId="107" applyFont="1" applyFill="1" applyBorder="1" applyAlignment="1">
      <alignment vertical="center" wrapText="1"/>
    </xf>
    <xf numFmtId="41" fontId="39" fillId="0" borderId="72" xfId="107" applyFont="1" applyFill="1" applyBorder="1" applyAlignment="1">
      <alignment horizontal="right" vertical="center" wrapText="1"/>
    </xf>
    <xf numFmtId="41" fontId="46" fillId="3" borderId="112" xfId="107" applyFont="1" applyFill="1" applyBorder="1" applyAlignment="1">
      <alignment horizontal="left" vertical="center"/>
    </xf>
    <xf numFmtId="41" fontId="32" fillId="4" borderId="29" xfId="107" applyFont="1" applyFill="1" applyBorder="1" applyAlignment="1">
      <alignment vertical="center" wrapText="1"/>
    </xf>
    <xf numFmtId="41" fontId="32" fillId="4" borderId="9" xfId="107" applyFont="1" applyFill="1" applyBorder="1" applyAlignment="1">
      <alignment vertical="center" wrapText="1"/>
    </xf>
    <xf numFmtId="187" fontId="47" fillId="3" borderId="114" xfId="107" quotePrefix="1" applyNumberFormat="1" applyFont="1" applyFill="1" applyBorder="1" applyAlignment="1">
      <alignment horizontal="left" vertical="center"/>
    </xf>
    <xf numFmtId="41" fontId="47" fillId="3" borderId="114" xfId="107" quotePrefix="1" applyFont="1" applyFill="1" applyBorder="1" applyAlignment="1">
      <alignment horizontal="left" vertical="center" wrapText="1"/>
    </xf>
    <xf numFmtId="41" fontId="32" fillId="4" borderId="96" xfId="107" applyFont="1" applyFill="1" applyBorder="1" applyAlignment="1">
      <alignment vertical="center"/>
    </xf>
    <xf numFmtId="41" fontId="32" fillId="4" borderId="77" xfId="107" applyFont="1" applyFill="1" applyBorder="1" applyAlignment="1">
      <alignment vertical="center"/>
    </xf>
    <xf numFmtId="0" fontId="32" fillId="0" borderId="104" xfId="110" applyFont="1" applyBorder="1" applyAlignment="1">
      <alignment horizontal="center" vertical="center"/>
    </xf>
    <xf numFmtId="0" fontId="32" fillId="0" borderId="87" xfId="104" applyFont="1" applyFill="1" applyBorder="1">
      <alignment vertical="center"/>
    </xf>
    <xf numFmtId="176" fontId="32" fillId="0" borderId="69" xfId="0" applyNumberFormat="1" applyFont="1" applyFill="1" applyBorder="1" applyAlignment="1">
      <alignment vertical="center"/>
    </xf>
    <xf numFmtId="176" fontId="46" fillId="3" borderId="116" xfId="0" applyNumberFormat="1" applyFont="1" applyFill="1" applyBorder="1" applyAlignment="1">
      <alignment vertical="center"/>
    </xf>
    <xf numFmtId="0" fontId="46" fillId="0" borderId="18" xfId="98" applyFont="1" applyBorder="1" applyAlignment="1">
      <alignment horizontal="center" vertical="center"/>
    </xf>
    <xf numFmtId="176" fontId="32" fillId="0" borderId="34" xfId="0" applyNumberFormat="1" applyFont="1" applyFill="1" applyBorder="1" applyAlignment="1">
      <alignment vertical="center"/>
    </xf>
    <xf numFmtId="0" fontId="46" fillId="0" borderId="67" xfId="98" applyFont="1" applyBorder="1" applyAlignment="1">
      <alignment horizontal="center" vertical="center"/>
    </xf>
    <xf numFmtId="176" fontId="32" fillId="0" borderId="84" xfId="0" applyNumberFormat="1" applyFont="1" applyFill="1" applyBorder="1" applyAlignment="1">
      <alignment vertical="center"/>
    </xf>
    <xf numFmtId="176" fontId="46" fillId="3" borderId="118" xfId="0" applyNumberFormat="1" applyFont="1" applyFill="1" applyBorder="1" applyAlignment="1">
      <alignment vertical="center"/>
    </xf>
    <xf numFmtId="0" fontId="61" fillId="0" borderId="28" xfId="98" applyFont="1" applyBorder="1">
      <alignment vertical="center"/>
    </xf>
    <xf numFmtId="0" fontId="32" fillId="0" borderId="18" xfId="98" applyFont="1" applyBorder="1" applyAlignment="1">
      <alignment horizontal="center" vertical="center"/>
    </xf>
    <xf numFmtId="0" fontId="32" fillId="0" borderId="77" xfId="98" applyFont="1" applyBorder="1" applyAlignment="1">
      <alignment horizontal="center" vertical="center"/>
    </xf>
    <xf numFmtId="176" fontId="32" fillId="3" borderId="74" xfId="0" applyNumberFormat="1" applyFont="1" applyFill="1" applyBorder="1" applyAlignment="1">
      <alignment vertical="center"/>
    </xf>
    <xf numFmtId="176" fontId="32" fillId="3" borderId="118" xfId="0" applyNumberFormat="1" applyFont="1" applyFill="1" applyBorder="1" applyAlignment="1">
      <alignment vertical="center"/>
    </xf>
    <xf numFmtId="176" fontId="31" fillId="6" borderId="69" xfId="0" applyNumberFormat="1" applyFont="1" applyFill="1" applyBorder="1" applyAlignment="1">
      <alignment vertical="center"/>
    </xf>
    <xf numFmtId="176" fontId="31" fillId="6" borderId="116" xfId="0" applyNumberFormat="1" applyFont="1" applyFill="1" applyBorder="1" applyAlignment="1">
      <alignment vertical="center"/>
    </xf>
    <xf numFmtId="176" fontId="32" fillId="3" borderId="116" xfId="0" applyNumberFormat="1" applyFont="1" applyFill="1" applyBorder="1" applyAlignment="1">
      <alignment vertical="center"/>
    </xf>
    <xf numFmtId="0" fontId="32" fillId="4" borderId="87" xfId="0" applyNumberFormat="1" applyFont="1" applyFill="1" applyBorder="1" applyAlignment="1">
      <alignment vertical="center" wrapText="1"/>
    </xf>
    <xf numFmtId="0" fontId="32" fillId="0" borderId="67" xfId="98" applyFont="1" applyBorder="1" applyAlignment="1">
      <alignment horizontal="center" vertical="center"/>
    </xf>
    <xf numFmtId="0" fontId="32" fillId="0" borderId="87" xfId="82" applyFont="1" applyFill="1" applyBorder="1" applyAlignment="1">
      <alignment vertical="center" wrapText="1"/>
    </xf>
    <xf numFmtId="0" fontId="46" fillId="0" borderId="11" xfId="98" applyFont="1" applyBorder="1" applyAlignment="1">
      <alignment horizontal="center" vertical="center"/>
    </xf>
    <xf numFmtId="0" fontId="46" fillId="0" borderId="9" xfId="98" applyFont="1" applyBorder="1" applyAlignment="1">
      <alignment horizontal="center" vertical="center"/>
    </xf>
    <xf numFmtId="0" fontId="46" fillId="0" borderId="117" xfId="98" applyFont="1" applyBorder="1" applyAlignment="1">
      <alignment horizontal="center" vertical="center"/>
    </xf>
    <xf numFmtId="176" fontId="32" fillId="0" borderId="84" xfId="105" applyNumberFormat="1" applyFont="1" applyFill="1" applyBorder="1" applyAlignment="1">
      <alignment vertical="center"/>
    </xf>
    <xf numFmtId="176" fontId="32" fillId="0" borderId="69" xfId="105" applyNumberFormat="1" applyFont="1" applyFill="1" applyBorder="1" applyAlignment="1">
      <alignment vertical="center"/>
    </xf>
    <xf numFmtId="176" fontId="32" fillId="0" borderId="29" xfId="0" applyNumberFormat="1" applyFont="1" applyFill="1" applyBorder="1" applyAlignment="1">
      <alignment vertical="center"/>
    </xf>
    <xf numFmtId="176" fontId="46" fillId="3" borderId="114" xfId="0" applyNumberFormat="1" applyFont="1" applyFill="1" applyBorder="1" applyAlignment="1">
      <alignment vertical="center"/>
    </xf>
    <xf numFmtId="0" fontId="32" fillId="0" borderId="9" xfId="98" applyFont="1" applyBorder="1" applyAlignment="1">
      <alignment horizontal="center" vertical="center"/>
    </xf>
    <xf numFmtId="187" fontId="32" fillId="4" borderId="15" xfId="83" applyNumberFormat="1" applyFont="1" applyFill="1" applyBorder="1" applyAlignment="1">
      <alignment vertical="center" wrapText="1"/>
    </xf>
    <xf numFmtId="176" fontId="32" fillId="3" borderId="114" xfId="0" applyNumberFormat="1" applyFont="1" applyFill="1" applyBorder="1" applyAlignment="1">
      <alignment vertical="center"/>
    </xf>
    <xf numFmtId="176" fontId="32" fillId="0" borderId="96" xfId="0" applyNumberFormat="1" applyFont="1" applyFill="1" applyBorder="1" applyAlignment="1">
      <alignment vertical="center"/>
    </xf>
    <xf numFmtId="176" fontId="32" fillId="3" borderId="82" xfId="0" applyNumberFormat="1" applyFont="1" applyFill="1" applyBorder="1" applyAlignment="1">
      <alignment vertical="center"/>
    </xf>
    <xf numFmtId="176" fontId="32" fillId="3" borderId="112" xfId="0" applyNumberFormat="1" applyFont="1" applyFill="1" applyBorder="1" applyAlignment="1">
      <alignment vertical="center"/>
    </xf>
    <xf numFmtId="0" fontId="55" fillId="0" borderId="131" xfId="98" applyFont="1" applyBorder="1">
      <alignment vertical="center"/>
    </xf>
    <xf numFmtId="0" fontId="32" fillId="4" borderId="31" xfId="0" applyNumberFormat="1" applyFont="1" applyFill="1" applyBorder="1" applyAlignment="1">
      <alignment horizontal="center" vertical="center"/>
    </xf>
    <xf numFmtId="0" fontId="32" fillId="4" borderId="11" xfId="0" applyNumberFormat="1" applyFont="1" applyFill="1" applyBorder="1" applyAlignment="1">
      <alignment horizontal="center" vertical="center"/>
    </xf>
    <xf numFmtId="187" fontId="32" fillId="4" borderId="23" xfId="83" applyNumberFormat="1" applyFont="1" applyFill="1" applyBorder="1" applyAlignment="1">
      <alignment vertical="center" wrapText="1"/>
    </xf>
    <xf numFmtId="176" fontId="32" fillId="4" borderId="31" xfId="0" applyNumberFormat="1" applyFont="1" applyFill="1" applyBorder="1" applyAlignment="1">
      <alignment vertical="center"/>
    </xf>
    <xf numFmtId="176" fontId="32" fillId="4" borderId="11" xfId="0" applyNumberFormat="1" applyFont="1" applyFill="1" applyBorder="1" applyAlignment="1">
      <alignment vertical="center"/>
    </xf>
    <xf numFmtId="176" fontId="32" fillId="4" borderId="14" xfId="0" applyNumberFormat="1" applyFont="1" applyFill="1" applyBorder="1" applyAlignment="1">
      <alignment vertical="center"/>
    </xf>
    <xf numFmtId="0" fontId="46" fillId="0" borderId="104" xfId="98" applyFont="1" applyBorder="1" applyAlignment="1">
      <alignment horizontal="center" vertical="center"/>
    </xf>
    <xf numFmtId="0" fontId="32" fillId="4" borderId="29" xfId="0" applyNumberFormat="1" applyFont="1" applyFill="1" applyBorder="1" applyAlignment="1">
      <alignment horizontal="center" vertical="center"/>
    </xf>
    <xf numFmtId="0" fontId="32" fillId="4" borderId="9" xfId="0" applyNumberFormat="1" applyFont="1" applyFill="1" applyBorder="1" applyAlignment="1">
      <alignment horizontal="center" vertical="center"/>
    </xf>
    <xf numFmtId="0" fontId="49" fillId="4" borderId="15" xfId="82" applyFont="1" applyFill="1" applyBorder="1" applyAlignment="1">
      <alignment vertical="center" wrapText="1"/>
    </xf>
    <xf numFmtId="176" fontId="32" fillId="4" borderId="29" xfId="0" applyNumberFormat="1" applyFont="1" applyFill="1" applyBorder="1" applyAlignment="1">
      <alignment vertical="center"/>
    </xf>
    <xf numFmtId="176" fontId="32" fillId="4" borderId="9" xfId="0" applyNumberFormat="1" applyFont="1" applyFill="1" applyBorder="1" applyAlignment="1">
      <alignment vertical="center"/>
    </xf>
    <xf numFmtId="176" fontId="32" fillId="4" borderId="13" xfId="0" applyNumberFormat="1" applyFont="1" applyFill="1" applyBorder="1" applyAlignment="1">
      <alignment vertical="center"/>
    </xf>
    <xf numFmtId="0" fontId="46" fillId="0" borderId="67" xfId="103" applyFont="1" applyBorder="1" applyAlignment="1">
      <alignment horizontal="center" vertical="center"/>
    </xf>
    <xf numFmtId="176" fontId="31" fillId="6" borderId="84" xfId="0" applyNumberFormat="1" applyFont="1" applyFill="1" applyBorder="1" applyAlignment="1">
      <alignment vertical="center"/>
    </xf>
    <xf numFmtId="176" fontId="31" fillId="6" borderId="118" xfId="0" applyNumberFormat="1" applyFont="1" applyFill="1" applyBorder="1" applyAlignment="1">
      <alignment vertical="center"/>
    </xf>
    <xf numFmtId="176" fontId="32" fillId="0" borderId="69" xfId="0" applyNumberFormat="1" applyFont="1" applyFill="1" applyBorder="1" applyAlignment="1">
      <alignment horizontal="right" vertical="center"/>
    </xf>
    <xf numFmtId="0" fontId="39" fillId="0" borderId="23" xfId="0" applyNumberFormat="1" applyFont="1" applyFill="1" applyBorder="1" applyAlignment="1">
      <alignment horizontal="left" vertical="center" wrapText="1"/>
    </xf>
    <xf numFmtId="176" fontId="32" fillId="0" borderId="31" xfId="0" applyNumberFormat="1" applyFont="1" applyFill="1" applyBorder="1" applyAlignment="1">
      <alignment horizontal="right" vertical="center"/>
    </xf>
    <xf numFmtId="3" fontId="39" fillId="0" borderId="11" xfId="0" applyNumberFormat="1" applyFont="1" applyFill="1" applyBorder="1" applyAlignment="1">
      <alignment horizontal="right" vertical="center" wrapText="1"/>
    </xf>
    <xf numFmtId="3" fontId="39" fillId="0" borderId="14" xfId="0" applyNumberFormat="1" applyFont="1" applyFill="1" applyBorder="1" applyAlignment="1">
      <alignment horizontal="right" vertical="center" wrapText="1"/>
    </xf>
    <xf numFmtId="176" fontId="32" fillId="3" borderId="119" xfId="0" applyNumberFormat="1" applyFont="1" applyFill="1" applyBorder="1" applyAlignment="1">
      <alignment vertical="center"/>
    </xf>
    <xf numFmtId="0" fontId="32" fillId="4" borderId="9" xfId="0" applyNumberFormat="1" applyFont="1" applyFill="1" applyBorder="1" applyAlignment="1">
      <alignment horizontal="center" vertical="center" wrapText="1"/>
    </xf>
    <xf numFmtId="0" fontId="39" fillId="4" borderId="15" xfId="0" applyNumberFormat="1" applyFont="1" applyFill="1" applyBorder="1" applyAlignment="1">
      <alignment horizontal="left" vertical="center" wrapText="1"/>
    </xf>
    <xf numFmtId="176" fontId="32" fillId="4" borderId="29" xfId="0" applyNumberFormat="1" applyFont="1" applyFill="1" applyBorder="1" applyAlignment="1">
      <alignment horizontal="right" vertical="center"/>
    </xf>
    <xf numFmtId="0" fontId="39" fillId="4" borderId="9" xfId="0" applyNumberFormat="1" applyFont="1" applyFill="1" applyBorder="1" applyAlignment="1">
      <alignment horizontal="right" vertical="center" wrapText="1"/>
    </xf>
    <xf numFmtId="3" fontId="39" fillId="4" borderId="9" xfId="0" applyNumberFormat="1" applyFont="1" applyFill="1" applyBorder="1" applyAlignment="1">
      <alignment horizontal="right" vertical="center" wrapText="1"/>
    </xf>
    <xf numFmtId="3" fontId="39" fillId="4" borderId="13" xfId="0" applyNumberFormat="1" applyFont="1" applyFill="1" applyBorder="1" applyAlignment="1">
      <alignment horizontal="right" vertical="center" wrapText="1"/>
    </xf>
    <xf numFmtId="0" fontId="32" fillId="4" borderId="15" xfId="0" applyNumberFormat="1" applyFont="1" applyFill="1" applyBorder="1" applyAlignment="1">
      <alignment horizontal="left" vertical="center" wrapText="1"/>
    </xf>
    <xf numFmtId="0" fontId="32" fillId="4" borderId="9" xfId="0" applyNumberFormat="1" applyFont="1" applyFill="1" applyBorder="1" applyAlignment="1">
      <alignment horizontal="right" vertical="center" wrapText="1"/>
    </xf>
    <xf numFmtId="3" fontId="32" fillId="4" borderId="9" xfId="0" applyNumberFormat="1" applyFont="1" applyFill="1" applyBorder="1" applyAlignment="1">
      <alignment horizontal="right" vertical="center" wrapText="1"/>
    </xf>
    <xf numFmtId="3" fontId="32" fillId="4" borderId="13" xfId="0" applyNumberFormat="1" applyFont="1" applyFill="1" applyBorder="1" applyAlignment="1">
      <alignment horizontal="right" vertical="center" wrapText="1"/>
    </xf>
    <xf numFmtId="176" fontId="47" fillId="3" borderId="119" xfId="0" quotePrefix="1" applyNumberFormat="1" applyFont="1" applyFill="1" applyBorder="1" applyAlignment="1">
      <alignment horizontal="left" vertical="center"/>
    </xf>
    <xf numFmtId="0" fontId="32" fillId="4" borderId="132" xfId="0" applyNumberFormat="1" applyFont="1" applyFill="1" applyBorder="1" applyAlignment="1">
      <alignment horizontal="center" vertical="center"/>
    </xf>
    <xf numFmtId="0" fontId="32" fillId="4" borderId="104" xfId="0" applyNumberFormat="1" applyFont="1" applyFill="1" applyBorder="1" applyAlignment="1">
      <alignment horizontal="center" vertical="center" wrapText="1"/>
    </xf>
    <xf numFmtId="0" fontId="39" fillId="4" borderId="133" xfId="0" applyNumberFormat="1" applyFont="1" applyFill="1" applyBorder="1" applyAlignment="1">
      <alignment horizontal="left" vertical="center" wrapText="1"/>
    </xf>
    <xf numFmtId="176" fontId="32" fillId="4" borderId="132" xfId="0" applyNumberFormat="1" applyFont="1" applyFill="1" applyBorder="1" applyAlignment="1">
      <alignment horizontal="right" vertical="center"/>
    </xf>
    <xf numFmtId="0" fontId="39" fillId="4" borderId="104" xfId="0" applyNumberFormat="1" applyFont="1" applyFill="1" applyBorder="1" applyAlignment="1">
      <alignment horizontal="right" vertical="center" wrapText="1"/>
    </xf>
    <xf numFmtId="3" fontId="39" fillId="4" borderId="104" xfId="0" applyNumberFormat="1" applyFont="1" applyFill="1" applyBorder="1" applyAlignment="1">
      <alignment horizontal="right" vertical="center" wrapText="1"/>
    </xf>
    <xf numFmtId="3" fontId="39" fillId="4" borderId="134" xfId="0" applyNumberFormat="1" applyFont="1" applyFill="1" applyBorder="1" applyAlignment="1">
      <alignment horizontal="right" vertical="center" wrapText="1"/>
    </xf>
    <xf numFmtId="176" fontId="47" fillId="3" borderId="110" xfId="0" quotePrefix="1" applyNumberFormat="1" applyFont="1" applyFill="1" applyBorder="1" applyAlignment="1">
      <alignment vertical="center"/>
    </xf>
    <xf numFmtId="0" fontId="30" fillId="0" borderId="32" xfId="98" applyBorder="1">
      <alignment vertical="center"/>
    </xf>
    <xf numFmtId="0" fontId="32" fillId="0" borderId="65" xfId="0" applyNumberFormat="1" applyFont="1" applyFill="1" applyBorder="1" applyAlignment="1">
      <alignment horizontal="center" vertical="center" wrapText="1"/>
    </xf>
    <xf numFmtId="0" fontId="32" fillId="4" borderId="7" xfId="0" applyNumberFormat="1" applyFont="1" applyFill="1" applyBorder="1" applyAlignment="1">
      <alignment horizontal="center" vertical="center" wrapText="1"/>
    </xf>
    <xf numFmtId="0" fontId="32" fillId="4" borderId="1" xfId="0" quotePrefix="1" applyNumberFormat="1" applyFont="1" applyFill="1" applyBorder="1" applyAlignment="1">
      <alignment horizontal="left" vertical="center" wrapText="1"/>
    </xf>
    <xf numFmtId="176" fontId="32" fillId="0" borderId="6" xfId="0" applyNumberFormat="1" applyFont="1" applyFill="1" applyBorder="1" applyAlignment="1">
      <alignment horizontal="right" vertical="center"/>
    </xf>
    <xf numFmtId="188" fontId="38" fillId="7" borderId="108" xfId="0" applyNumberFormat="1" applyFont="1" applyFill="1" applyBorder="1" applyAlignment="1">
      <alignment horizontal="right" vertical="center"/>
    </xf>
    <xf numFmtId="188" fontId="32" fillId="0" borderId="63" xfId="0" applyNumberFormat="1" applyFont="1" applyFill="1" applyBorder="1" applyAlignment="1">
      <alignment horizontal="right" vertical="center"/>
    </xf>
    <xf numFmtId="188" fontId="31" fillId="5" borderId="63" xfId="0" applyNumberFormat="1" applyFont="1" applyFill="1" applyBorder="1" applyAlignment="1">
      <alignment vertical="center"/>
    </xf>
    <xf numFmtId="188" fontId="31" fillId="5" borderId="108" xfId="0" applyNumberFormat="1" applyFont="1" applyFill="1" applyBorder="1" applyAlignment="1">
      <alignment vertical="center"/>
    </xf>
    <xf numFmtId="188" fontId="43" fillId="4" borderId="63" xfId="0" applyNumberFormat="1" applyFont="1" applyFill="1" applyBorder="1" applyAlignment="1">
      <alignment horizontal="right" vertical="center"/>
    </xf>
    <xf numFmtId="188" fontId="43" fillId="4" borderId="108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center"/>
    </xf>
    <xf numFmtId="0" fontId="63" fillId="0" borderId="0" xfId="0" applyNumberFormat="1" applyFont="1" applyFill="1" applyBorder="1" applyAlignment="1"/>
    <xf numFmtId="0" fontId="64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32" fillId="0" borderId="92" xfId="104" applyFont="1" applyFill="1" applyBorder="1" applyAlignment="1">
      <alignment vertical="center" wrapText="1"/>
    </xf>
    <xf numFmtId="0" fontId="0" fillId="0" borderId="92" xfId="0" applyNumberFormat="1" applyFont="1" applyFill="1" applyBorder="1" applyAlignment="1"/>
    <xf numFmtId="0" fontId="32" fillId="0" borderId="48" xfId="0" applyNumberFormat="1" applyFont="1" applyFill="1" applyBorder="1" applyAlignment="1">
      <alignment horizontal="center" vertical="center"/>
    </xf>
    <xf numFmtId="0" fontId="32" fillId="0" borderId="15" xfId="104" applyFont="1" applyFill="1" applyBorder="1" applyAlignment="1">
      <alignment horizontal="center" vertical="center"/>
    </xf>
    <xf numFmtId="176" fontId="32" fillId="0" borderId="147" xfId="0" applyNumberFormat="1" applyFont="1" applyFill="1" applyBorder="1" applyAlignment="1">
      <alignment vertical="center"/>
    </xf>
    <xf numFmtId="0" fontId="32" fillId="0" borderId="132" xfId="105" applyNumberFormat="1" applyFont="1" applyFill="1" applyBorder="1" applyAlignment="1">
      <alignment horizontal="center" vertical="center"/>
    </xf>
    <xf numFmtId="0" fontId="32" fillId="0" borderId="104" xfId="105" applyNumberFormat="1" applyFont="1" applyFill="1" applyBorder="1" applyAlignment="1">
      <alignment horizontal="center" vertical="center" wrapText="1"/>
    </xf>
    <xf numFmtId="0" fontId="32" fillId="4" borderId="133" xfId="105" applyNumberFormat="1" applyFont="1" applyFill="1" applyBorder="1" applyAlignment="1">
      <alignment horizontal="center" vertical="center" wrapText="1"/>
    </xf>
    <xf numFmtId="0" fontId="32" fillId="4" borderId="134" xfId="105" applyNumberFormat="1" applyFont="1" applyFill="1" applyBorder="1" applyAlignment="1">
      <alignment vertical="center" wrapText="1"/>
    </xf>
    <xf numFmtId="41" fontId="32" fillId="0" borderId="134" xfId="107" applyFont="1" applyFill="1" applyBorder="1" applyAlignment="1">
      <alignment vertical="center"/>
    </xf>
    <xf numFmtId="186" fontId="32" fillId="0" borderId="148" xfId="105" quotePrefix="1" applyNumberFormat="1" applyFont="1" applyFill="1" applyBorder="1" applyAlignment="1">
      <alignment horizontal="left" vertical="center" wrapText="1"/>
    </xf>
    <xf numFmtId="41" fontId="67" fillId="5" borderId="151" xfId="113" applyFont="1" applyFill="1" applyBorder="1" applyAlignment="1">
      <alignment horizontal="center" vertical="center"/>
    </xf>
    <xf numFmtId="41" fontId="67" fillId="5" borderId="151" xfId="113" applyFont="1" applyFill="1" applyBorder="1" applyAlignment="1">
      <alignment vertical="center"/>
    </xf>
    <xf numFmtId="41" fontId="38" fillId="3" borderId="152" xfId="107" applyFont="1" applyFill="1" applyBorder="1" applyAlignment="1">
      <alignment horizontal="right" vertical="center"/>
    </xf>
    <xf numFmtId="176" fontId="66" fillId="4" borderId="155" xfId="0" applyNumberFormat="1" applyFont="1" applyFill="1" applyBorder="1" applyAlignment="1">
      <alignment vertical="center"/>
    </xf>
    <xf numFmtId="41" fontId="67" fillId="4" borderId="155" xfId="113" applyFont="1" applyFill="1" applyBorder="1" applyAlignment="1">
      <alignment vertical="center"/>
    </xf>
    <xf numFmtId="0" fontId="48" fillId="5" borderId="170" xfId="0" applyNumberFormat="1" applyFont="1" applyFill="1" applyBorder="1" applyAlignment="1">
      <alignment vertical="center"/>
    </xf>
    <xf numFmtId="41" fontId="67" fillId="5" borderId="161" xfId="113" applyFont="1" applyFill="1" applyBorder="1" applyAlignment="1">
      <alignment vertical="center"/>
    </xf>
    <xf numFmtId="176" fontId="66" fillId="4" borderId="163" xfId="0" applyNumberFormat="1" applyFont="1" applyFill="1" applyBorder="1" applyAlignment="1">
      <alignment vertical="center"/>
    </xf>
    <xf numFmtId="41" fontId="67" fillId="5" borderId="164" xfId="113" applyFont="1" applyFill="1" applyBorder="1" applyAlignment="1">
      <alignment horizontal="center" vertical="center"/>
    </xf>
    <xf numFmtId="176" fontId="66" fillId="5" borderId="153" xfId="0" applyNumberFormat="1" applyFont="1" applyFill="1" applyBorder="1" applyAlignment="1">
      <alignment vertical="center"/>
    </xf>
    <xf numFmtId="41" fontId="67" fillId="5" borderId="169" xfId="113" applyFont="1" applyFill="1" applyBorder="1" applyAlignment="1">
      <alignment horizontal="center" vertical="center"/>
    </xf>
    <xf numFmtId="41" fontId="67" fillId="5" borderId="170" xfId="113" applyFont="1" applyFill="1" applyBorder="1" applyAlignment="1">
      <alignment vertical="center" wrapText="1"/>
    </xf>
    <xf numFmtId="41" fontId="67" fillId="5" borderId="161" xfId="113" applyFont="1" applyFill="1" applyBorder="1" applyAlignment="1">
      <alignment horizontal="center" vertical="center"/>
    </xf>
    <xf numFmtId="41" fontId="67" fillId="4" borderId="160" xfId="113" applyFont="1" applyFill="1" applyBorder="1" applyAlignment="1">
      <alignment vertical="center"/>
    </xf>
    <xf numFmtId="176" fontId="65" fillId="5" borderId="153" xfId="0" applyNumberFormat="1" applyFont="1" applyFill="1" applyBorder="1" applyAlignment="1">
      <alignment vertical="center"/>
    </xf>
    <xf numFmtId="41" fontId="67" fillId="5" borderId="169" xfId="113" applyFont="1" applyFill="1" applyBorder="1" applyAlignment="1">
      <alignment vertical="center"/>
    </xf>
    <xf numFmtId="176" fontId="66" fillId="4" borderId="160" xfId="0" applyNumberFormat="1" applyFont="1" applyFill="1" applyBorder="1" applyAlignment="1">
      <alignment vertical="center"/>
    </xf>
    <xf numFmtId="0" fontId="67" fillId="0" borderId="162" xfId="103" applyFont="1" applyFill="1" applyBorder="1" applyAlignment="1">
      <alignment horizontal="distributed" vertical="distributed" wrapText="1" justifyLastLine="1"/>
    </xf>
    <xf numFmtId="0" fontId="67" fillId="0" borderId="143" xfId="103" applyFont="1" applyFill="1" applyBorder="1" applyAlignment="1">
      <alignment horizontal="distributed" vertical="distributed" wrapText="1" justifyLastLine="1"/>
    </xf>
    <xf numFmtId="0" fontId="67" fillId="0" borderId="135" xfId="103" applyFont="1" applyFill="1" applyBorder="1" applyAlignment="1">
      <alignment horizontal="distributed" vertical="distributed" wrapText="1" justifyLastLine="1"/>
    </xf>
    <xf numFmtId="176" fontId="66" fillId="5" borderId="169" xfId="0" applyNumberFormat="1" applyFont="1" applyFill="1" applyBorder="1" applyAlignment="1">
      <alignment vertical="center"/>
    </xf>
    <xf numFmtId="41" fontId="67" fillId="5" borderId="164" xfId="113" applyFont="1" applyFill="1" applyBorder="1" applyAlignment="1">
      <alignment vertical="center"/>
    </xf>
    <xf numFmtId="41" fontId="67" fillId="5" borderId="89" xfId="113" applyFont="1" applyFill="1" applyBorder="1" applyAlignment="1">
      <alignment vertical="center"/>
    </xf>
    <xf numFmtId="41" fontId="67" fillId="5" borderId="53" xfId="113" applyFont="1" applyFill="1" applyBorder="1" applyAlignment="1">
      <alignment vertical="center"/>
    </xf>
    <xf numFmtId="176" fontId="65" fillId="3" borderId="160" xfId="0" applyNumberFormat="1" applyFont="1" applyFill="1" applyBorder="1" applyAlignment="1">
      <alignment horizontal="right" vertical="center"/>
    </xf>
    <xf numFmtId="176" fontId="65" fillId="3" borderId="161" xfId="0" applyNumberFormat="1" applyFont="1" applyFill="1" applyBorder="1" applyAlignment="1">
      <alignment horizontal="right" vertical="center"/>
    </xf>
    <xf numFmtId="176" fontId="66" fillId="3" borderId="136" xfId="0" applyNumberFormat="1" applyFont="1" applyFill="1" applyBorder="1" applyAlignment="1">
      <alignment horizontal="right" vertical="center"/>
    </xf>
    <xf numFmtId="41" fontId="67" fillId="4" borderId="171" xfId="113" applyFont="1" applyFill="1" applyBorder="1" applyAlignment="1">
      <alignment vertical="center"/>
    </xf>
    <xf numFmtId="41" fontId="67" fillId="5" borderId="178" xfId="113" applyFont="1" applyFill="1" applyBorder="1" applyAlignment="1">
      <alignment vertical="center"/>
    </xf>
    <xf numFmtId="41" fontId="67" fillId="4" borderId="172" xfId="113" applyFont="1" applyFill="1" applyBorder="1" applyAlignment="1">
      <alignment vertical="center"/>
    </xf>
    <xf numFmtId="0" fontId="67" fillId="0" borderId="143" xfId="103" applyFont="1" applyFill="1" applyBorder="1" applyAlignment="1">
      <alignment horizontal="distributed" vertical="distributed" wrapText="1" justifyLastLine="1"/>
    </xf>
    <xf numFmtId="0" fontId="67" fillId="0" borderId="135" xfId="103" applyFont="1" applyFill="1" applyBorder="1" applyAlignment="1">
      <alignment horizontal="distributed" vertical="distributed" wrapText="1" justifyLastLine="1"/>
    </xf>
    <xf numFmtId="0" fontId="67" fillId="0" borderId="138" xfId="103" applyFont="1" applyFill="1" applyBorder="1" applyAlignment="1">
      <alignment horizontal="distributed" vertical="distributed" wrapText="1" justifyLastLine="1"/>
    </xf>
    <xf numFmtId="0" fontId="0" fillId="0" borderId="0" xfId="0" applyNumberFormat="1" applyFont="1" applyFill="1" applyBorder="1" applyAlignment="1"/>
    <xf numFmtId="0" fontId="67" fillId="0" borderId="135" xfId="103" applyFont="1" applyFill="1" applyBorder="1" applyAlignment="1">
      <alignment horizontal="distributed" vertical="distributed" wrapText="1" justifyLastLine="1"/>
    </xf>
    <xf numFmtId="0" fontId="67" fillId="0" borderId="146" xfId="103" applyFont="1" applyFill="1" applyBorder="1" applyAlignment="1">
      <alignment horizontal="distributed" vertical="distributed" wrapText="1" justifyLastLine="1"/>
    </xf>
    <xf numFmtId="41" fontId="67" fillId="4" borderId="158" xfId="113" applyFont="1" applyFill="1" applyBorder="1" applyAlignment="1">
      <alignment vertical="center"/>
    </xf>
    <xf numFmtId="41" fontId="67" fillId="4" borderId="156" xfId="113" applyFont="1" applyFill="1" applyBorder="1" applyAlignment="1">
      <alignment vertical="center"/>
    </xf>
    <xf numFmtId="176" fontId="47" fillId="3" borderId="122" xfId="105" quotePrefix="1" applyNumberFormat="1" applyFont="1" applyFill="1" applyBorder="1" applyAlignment="1">
      <alignment vertical="center"/>
    </xf>
    <xf numFmtId="186" fontId="31" fillId="0" borderId="7" xfId="0" quotePrefix="1" applyNumberFormat="1" applyFont="1" applyFill="1" applyBorder="1" applyAlignment="1">
      <alignment horizontal="center" vertical="center" wrapText="1"/>
    </xf>
    <xf numFmtId="0" fontId="43" fillId="4" borderId="1" xfId="0" applyNumberFormat="1" applyFont="1" applyFill="1" applyBorder="1" applyAlignment="1">
      <alignment horizontal="center" vertical="center"/>
    </xf>
    <xf numFmtId="0" fontId="43" fillId="4" borderId="7" xfId="0" applyNumberFormat="1" applyFont="1" applyFill="1" applyBorder="1" applyAlignment="1">
      <alignment horizontal="center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0" fontId="31" fillId="5" borderId="7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43" fillId="0" borderId="26" xfId="0" applyNumberFormat="1" applyFont="1" applyFill="1" applyBorder="1" applyAlignment="1">
      <alignment horizontal="center" vertical="center" wrapText="1"/>
    </xf>
    <xf numFmtId="0" fontId="43" fillId="0" borderId="37" xfId="0" applyNumberFormat="1" applyFont="1" applyFill="1" applyBorder="1" applyAlignment="1">
      <alignment horizontal="center" vertical="center" wrapText="1"/>
    </xf>
    <xf numFmtId="0" fontId="43" fillId="0" borderId="33" xfId="0" applyNumberFormat="1" applyFont="1" applyFill="1" applyBorder="1" applyAlignment="1">
      <alignment horizontal="center" vertical="center" wrapText="1"/>
    </xf>
    <xf numFmtId="0" fontId="43" fillId="0" borderId="30" xfId="0" applyNumberFormat="1" applyFont="1" applyFill="1" applyBorder="1" applyAlignment="1">
      <alignment horizontal="center" vertical="center" wrapText="1"/>
    </xf>
    <xf numFmtId="0" fontId="43" fillId="0" borderId="35" xfId="0" applyNumberFormat="1" applyFont="1" applyFill="1" applyBorder="1" applyAlignment="1">
      <alignment horizontal="center" vertical="center"/>
    </xf>
    <xf numFmtId="0" fontId="43" fillId="0" borderId="21" xfId="0" applyNumberFormat="1" applyFont="1" applyFill="1" applyBorder="1" applyAlignment="1">
      <alignment horizontal="center" vertical="center"/>
    </xf>
    <xf numFmtId="0" fontId="43" fillId="0" borderId="106" xfId="0" applyNumberFormat="1" applyFont="1" applyFill="1" applyBorder="1" applyAlignment="1">
      <alignment horizontal="center" vertical="center"/>
    </xf>
    <xf numFmtId="0" fontId="43" fillId="0" borderId="103" xfId="0" applyNumberFormat="1" applyFont="1" applyFill="1" applyBorder="1" applyAlignment="1">
      <alignment horizontal="center" vertical="center"/>
    </xf>
    <xf numFmtId="0" fontId="43" fillId="0" borderId="60" xfId="0" applyNumberFormat="1" applyFont="1" applyFill="1" applyBorder="1" applyAlignment="1">
      <alignment horizontal="center" vertical="center"/>
    </xf>
    <xf numFmtId="0" fontId="43" fillId="0" borderId="58" xfId="0" applyNumberFormat="1" applyFont="1" applyFill="1" applyBorder="1" applyAlignment="1">
      <alignment horizontal="center" vertical="center"/>
    </xf>
    <xf numFmtId="0" fontId="43" fillId="0" borderId="107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27" xfId="0" applyNumberFormat="1" applyFont="1" applyFill="1" applyBorder="1" applyAlignment="1">
      <alignment horizontal="center" vertical="center" wrapText="1"/>
    </xf>
    <xf numFmtId="0" fontId="30" fillId="0" borderId="149" xfId="98" applyBorder="1" applyAlignment="1">
      <alignment horizontal="center" vertical="center"/>
    </xf>
    <xf numFmtId="0" fontId="30" fillId="0" borderId="28" xfId="98" applyBorder="1" applyAlignment="1">
      <alignment horizontal="center" vertical="center"/>
    </xf>
    <xf numFmtId="0" fontId="30" fillId="0" borderId="38" xfId="98" applyBorder="1" applyAlignment="1">
      <alignment horizontal="center" vertical="center"/>
    </xf>
    <xf numFmtId="0" fontId="43" fillId="0" borderId="20" xfId="0" applyNumberFormat="1" applyFont="1" applyFill="1" applyBorder="1" applyAlignment="1">
      <alignment horizontal="center" vertical="center"/>
    </xf>
    <xf numFmtId="0" fontId="43" fillId="0" borderId="16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54" xfId="0" applyNumberFormat="1" applyFont="1" applyFill="1" applyBorder="1" applyAlignment="1">
      <alignment horizontal="center" vertical="center"/>
    </xf>
    <xf numFmtId="0" fontId="43" fillId="0" borderId="55" xfId="0" applyNumberFormat="1" applyFont="1" applyFill="1" applyBorder="1" applyAlignment="1">
      <alignment horizontal="center" vertical="center"/>
    </xf>
    <xf numFmtId="0" fontId="65" fillId="5" borderId="165" xfId="0" applyNumberFormat="1" applyFont="1" applyFill="1" applyBorder="1" applyAlignment="1">
      <alignment horizontal="center" vertical="center" wrapText="1"/>
    </xf>
    <xf numFmtId="0" fontId="65" fillId="5" borderId="166" xfId="0" applyNumberFormat="1" applyFont="1" applyFill="1" applyBorder="1" applyAlignment="1">
      <alignment horizontal="center" vertical="center" wrapText="1"/>
    </xf>
    <xf numFmtId="0" fontId="65" fillId="5" borderId="167" xfId="0" applyNumberFormat="1" applyFont="1" applyFill="1" applyBorder="1" applyAlignment="1">
      <alignment horizontal="center" vertical="center"/>
    </xf>
    <xf numFmtId="0" fontId="65" fillId="5" borderId="168" xfId="0" applyNumberFormat="1" applyFont="1" applyFill="1" applyBorder="1" applyAlignment="1">
      <alignment horizontal="center" vertical="center"/>
    </xf>
    <xf numFmtId="0" fontId="52" fillId="0" borderId="175" xfId="0" applyNumberFormat="1" applyFont="1" applyFill="1" applyBorder="1" applyAlignment="1">
      <alignment horizontal="center" vertical="center" wrapText="1"/>
    </xf>
    <xf numFmtId="0" fontId="34" fillId="0" borderId="176" xfId="0" applyNumberFormat="1" applyFont="1" applyFill="1" applyBorder="1" applyAlignment="1">
      <alignment horizontal="center" vertical="center"/>
    </xf>
    <xf numFmtId="0" fontId="34" fillId="0" borderId="177" xfId="0" applyNumberFormat="1" applyFont="1" applyFill="1" applyBorder="1" applyAlignment="1">
      <alignment horizontal="center" vertical="center"/>
    </xf>
    <xf numFmtId="0" fontId="48" fillId="0" borderId="68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center" vertical="center"/>
    </xf>
    <xf numFmtId="0" fontId="34" fillId="0" borderId="69" xfId="0" applyNumberFormat="1" applyFont="1" applyFill="1" applyBorder="1" applyAlignment="1">
      <alignment horizontal="center" vertical="center"/>
    </xf>
    <xf numFmtId="0" fontId="48" fillId="0" borderId="52" xfId="0" applyNumberFormat="1" applyFont="1" applyFill="1" applyBorder="1" applyAlignment="1">
      <alignment horizontal="center" vertical="center" wrapText="1"/>
    </xf>
    <xf numFmtId="0" fontId="34" fillId="0" borderId="179" xfId="0" applyNumberFormat="1" applyFont="1" applyFill="1" applyBorder="1" applyAlignment="1">
      <alignment horizontal="center" vertical="center"/>
    </xf>
    <xf numFmtId="0" fontId="34" fillId="0" borderId="49" xfId="0" applyNumberFormat="1" applyFont="1" applyFill="1" applyBorder="1" applyAlignment="1">
      <alignment horizontal="center" vertical="center"/>
    </xf>
    <xf numFmtId="0" fontId="65" fillId="4" borderId="144" xfId="0" applyNumberFormat="1" applyFont="1" applyFill="1" applyBorder="1" applyAlignment="1">
      <alignment horizontal="center" vertical="center" wrapText="1"/>
    </xf>
    <xf numFmtId="0" fontId="65" fillId="4" borderId="0" xfId="0" applyNumberFormat="1" applyFont="1" applyFill="1" applyBorder="1" applyAlignment="1">
      <alignment horizontal="center" vertical="center" wrapText="1"/>
    </xf>
    <xf numFmtId="0" fontId="65" fillId="4" borderId="145" xfId="0" applyNumberFormat="1" applyFont="1" applyFill="1" applyBorder="1" applyAlignment="1">
      <alignment horizontal="center" vertical="center" wrapText="1"/>
    </xf>
    <xf numFmtId="41" fontId="68" fillId="0" borderId="159" xfId="113" applyFont="1" applyFill="1" applyBorder="1" applyAlignment="1">
      <alignment horizontal="center" vertical="center" wrapText="1"/>
    </xf>
    <xf numFmtId="41" fontId="67" fillId="0" borderId="159" xfId="113" applyFont="1" applyFill="1" applyBorder="1" applyAlignment="1">
      <alignment horizontal="center" vertical="center" wrapText="1"/>
    </xf>
    <xf numFmtId="0" fontId="52" fillId="0" borderId="173" xfId="0" applyNumberFormat="1" applyFont="1" applyFill="1" applyBorder="1" applyAlignment="1">
      <alignment horizontal="center" vertical="center"/>
    </xf>
    <xf numFmtId="0" fontId="48" fillId="0" borderId="159" xfId="0" applyNumberFormat="1" applyFont="1" applyFill="1" applyBorder="1" applyAlignment="1">
      <alignment horizontal="center" vertical="center"/>
    </xf>
    <xf numFmtId="0" fontId="48" fillId="0" borderId="174" xfId="0" applyNumberFormat="1" applyFont="1" applyFill="1" applyBorder="1" applyAlignment="1">
      <alignment horizontal="center" vertical="center"/>
    </xf>
    <xf numFmtId="0" fontId="66" fillId="4" borderId="0" xfId="0" applyNumberFormat="1" applyFont="1" applyFill="1" applyBorder="1" applyAlignment="1">
      <alignment horizontal="center" vertical="center" wrapText="1"/>
    </xf>
    <xf numFmtId="0" fontId="66" fillId="4" borderId="145" xfId="0" applyNumberFormat="1" applyFont="1" applyFill="1" applyBorder="1" applyAlignment="1">
      <alignment horizontal="center" vertical="center" wrapText="1"/>
    </xf>
    <xf numFmtId="0" fontId="66" fillId="4" borderId="144" xfId="0" applyNumberFormat="1" applyFont="1" applyFill="1" applyBorder="1" applyAlignment="1">
      <alignment horizontal="center" vertical="center" wrapText="1"/>
    </xf>
    <xf numFmtId="0" fontId="65" fillId="3" borderId="180" xfId="0" applyNumberFormat="1" applyFont="1" applyFill="1" applyBorder="1" applyAlignment="1">
      <alignment horizontal="center" vertical="center"/>
    </xf>
    <xf numFmtId="0" fontId="65" fillId="3" borderId="157" xfId="0" applyNumberFormat="1" applyFont="1" applyFill="1" applyBorder="1" applyAlignment="1">
      <alignment horizontal="center" vertical="center"/>
    </xf>
    <xf numFmtId="0" fontId="65" fillId="3" borderId="146" xfId="0" applyNumberFormat="1" applyFont="1" applyFill="1" applyBorder="1" applyAlignment="1">
      <alignment horizontal="center" vertical="center"/>
    </xf>
    <xf numFmtId="0" fontId="65" fillId="3" borderId="181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 wrapText="1"/>
    </xf>
    <xf numFmtId="0" fontId="65" fillId="0" borderId="135" xfId="0" applyNumberFormat="1" applyFont="1" applyFill="1" applyBorder="1" applyAlignment="1">
      <alignment horizontal="center" vertical="center"/>
    </xf>
    <xf numFmtId="0" fontId="65" fillId="0" borderId="136" xfId="0" applyNumberFormat="1" applyFont="1" applyFill="1" applyBorder="1" applyAlignment="1">
      <alignment horizontal="center" vertical="center"/>
    </xf>
    <xf numFmtId="0" fontId="65" fillId="0" borderId="140" xfId="0" applyNumberFormat="1" applyFont="1" applyFill="1" applyBorder="1" applyAlignment="1">
      <alignment horizontal="center" vertical="center"/>
    </xf>
    <xf numFmtId="0" fontId="65" fillId="0" borderId="141" xfId="0" applyNumberFormat="1" applyFont="1" applyFill="1" applyBorder="1" applyAlignment="1">
      <alignment horizontal="center" vertical="center"/>
    </xf>
    <xf numFmtId="0" fontId="65" fillId="0" borderId="137" xfId="0" applyNumberFormat="1" applyFont="1" applyFill="1" applyBorder="1" applyAlignment="1">
      <alignment horizontal="center" vertical="center"/>
    </xf>
    <xf numFmtId="0" fontId="65" fillId="0" borderId="142" xfId="0" applyNumberFormat="1" applyFont="1" applyFill="1" applyBorder="1" applyAlignment="1">
      <alignment horizontal="center" vertical="center"/>
    </xf>
    <xf numFmtId="0" fontId="65" fillId="0" borderId="154" xfId="0" applyNumberFormat="1" applyFont="1" applyFill="1" applyBorder="1" applyAlignment="1">
      <alignment horizontal="center" vertical="center" wrapText="1"/>
    </xf>
    <xf numFmtId="0" fontId="65" fillId="0" borderId="155" xfId="0" applyNumberFormat="1" applyFont="1" applyFill="1" applyBorder="1" applyAlignment="1">
      <alignment horizontal="center" vertical="center" wrapText="1"/>
    </xf>
    <xf numFmtId="0" fontId="65" fillId="0" borderId="150" xfId="0" applyNumberFormat="1" applyFont="1" applyFill="1" applyBorder="1" applyAlignment="1">
      <alignment horizontal="center" vertical="center" wrapText="1"/>
    </xf>
    <xf numFmtId="0" fontId="65" fillId="0" borderId="151" xfId="0" applyNumberFormat="1" applyFont="1" applyFill="1" applyBorder="1" applyAlignment="1">
      <alignment horizontal="center" vertical="center" wrapText="1"/>
    </xf>
    <xf numFmtId="0" fontId="65" fillId="0" borderId="139" xfId="0" applyNumberFormat="1" applyFont="1" applyFill="1" applyBorder="1" applyAlignment="1">
      <alignment horizontal="center" vertical="center" wrapText="1"/>
    </xf>
    <xf numFmtId="0" fontId="65" fillId="0" borderId="139" xfId="0" applyNumberFormat="1" applyFont="1" applyFill="1" applyBorder="1" applyAlignment="1">
      <alignment horizontal="center" vertical="center"/>
    </xf>
    <xf numFmtId="0" fontId="46" fillId="0" borderId="99" xfId="98" applyFont="1" applyBorder="1" applyAlignment="1">
      <alignment horizontal="center" vertical="center"/>
    </xf>
    <xf numFmtId="0" fontId="46" fillId="0" borderId="69" xfId="98" applyFont="1" applyBorder="1" applyAlignment="1">
      <alignment horizontal="center" vertical="center"/>
    </xf>
    <xf numFmtId="0" fontId="31" fillId="6" borderId="2" xfId="0" applyNumberFormat="1" applyFont="1" applyFill="1" applyBorder="1" applyAlignment="1">
      <alignment horizontal="center" vertical="center" wrapText="1"/>
    </xf>
    <xf numFmtId="0" fontId="31" fillId="6" borderId="69" xfId="0" applyNumberFormat="1" applyFont="1" applyFill="1" applyBorder="1" applyAlignment="1">
      <alignment horizontal="center" vertical="center" wrapText="1"/>
    </xf>
    <xf numFmtId="0" fontId="46" fillId="0" borderId="59" xfId="103" applyFont="1" applyBorder="1" applyAlignment="1">
      <alignment horizontal="center" vertical="center"/>
    </xf>
    <xf numFmtId="0" fontId="46" fillId="0" borderId="33" xfId="103" applyFont="1" applyBorder="1" applyAlignment="1">
      <alignment horizontal="center" vertical="center"/>
    </xf>
    <xf numFmtId="0" fontId="31" fillId="6" borderId="83" xfId="0" applyNumberFormat="1" applyFont="1" applyFill="1" applyBorder="1" applyAlignment="1">
      <alignment horizontal="center" vertical="center" wrapText="1"/>
    </xf>
    <xf numFmtId="0" fontId="31" fillId="6" borderId="84" xfId="0" applyNumberFormat="1" applyFont="1" applyFill="1" applyBorder="1" applyAlignment="1">
      <alignment horizontal="center" vertical="center" wrapText="1"/>
    </xf>
    <xf numFmtId="0" fontId="46" fillId="0" borderId="59" xfId="98" applyFont="1" applyBorder="1" applyAlignment="1">
      <alignment horizontal="center" vertical="center"/>
    </xf>
    <xf numFmtId="0" fontId="46" fillId="0" borderId="33" xfId="98" applyFont="1" applyBorder="1" applyAlignment="1">
      <alignment horizontal="center" vertical="center"/>
    </xf>
    <xf numFmtId="0" fontId="50" fillId="6" borderId="2" xfId="82" applyFont="1" applyFill="1" applyBorder="1" applyAlignment="1">
      <alignment horizontal="center" vertical="center" wrapText="1"/>
    </xf>
    <xf numFmtId="0" fontId="50" fillId="6" borderId="69" xfId="82" applyFont="1" applyFill="1" applyBorder="1" applyAlignment="1">
      <alignment horizontal="center" vertical="center" wrapText="1"/>
    </xf>
    <xf numFmtId="0" fontId="38" fillId="6" borderId="2" xfId="82" applyFont="1" applyFill="1" applyBorder="1" applyAlignment="1">
      <alignment horizontal="center" vertical="center" wrapText="1"/>
    </xf>
    <xf numFmtId="0" fontId="38" fillId="6" borderId="69" xfId="82" applyFont="1" applyFill="1" applyBorder="1" applyAlignment="1">
      <alignment horizontal="center" vertical="center" wrapText="1"/>
    </xf>
    <xf numFmtId="0" fontId="50" fillId="6" borderId="83" xfId="82" applyFont="1" applyFill="1" applyBorder="1" applyAlignment="1">
      <alignment horizontal="center" vertical="center" wrapText="1"/>
    </xf>
    <xf numFmtId="0" fontId="50" fillId="6" borderId="84" xfId="82" applyFont="1" applyFill="1" applyBorder="1" applyAlignment="1">
      <alignment horizontal="center" vertical="center" wrapText="1"/>
    </xf>
    <xf numFmtId="0" fontId="38" fillId="6" borderId="2" xfId="104" applyFont="1" applyFill="1" applyBorder="1" applyAlignment="1">
      <alignment horizontal="center" vertical="center" wrapText="1"/>
    </xf>
    <xf numFmtId="0" fontId="38" fillId="6" borderId="69" xfId="104" applyFont="1" applyFill="1" applyBorder="1" applyAlignment="1">
      <alignment horizontal="center" vertical="center" wrapText="1"/>
    </xf>
    <xf numFmtId="0" fontId="38" fillId="6" borderId="83" xfId="104" applyFont="1" applyFill="1" applyBorder="1" applyAlignment="1">
      <alignment horizontal="center" vertical="center" wrapText="1"/>
    </xf>
    <xf numFmtId="0" fontId="38" fillId="6" borderId="84" xfId="104" applyFont="1" applyFill="1" applyBorder="1" applyAlignment="1">
      <alignment horizontal="center" vertical="center" wrapText="1"/>
    </xf>
    <xf numFmtId="0" fontId="46" fillId="0" borderId="99" xfId="110" applyFont="1" applyBorder="1" applyAlignment="1">
      <alignment horizontal="center" vertical="center"/>
    </xf>
    <xf numFmtId="0" fontId="46" fillId="0" borderId="69" xfId="110" applyFont="1" applyBorder="1" applyAlignment="1">
      <alignment horizontal="center" vertical="center"/>
    </xf>
    <xf numFmtId="0" fontId="31" fillId="6" borderId="2" xfId="105" applyNumberFormat="1" applyFont="1" applyFill="1" applyBorder="1" applyAlignment="1">
      <alignment horizontal="center" vertical="center" wrapText="1" shrinkToFit="1"/>
    </xf>
    <xf numFmtId="0" fontId="31" fillId="6" borderId="69" xfId="105" applyNumberFormat="1" applyFont="1" applyFill="1" applyBorder="1" applyAlignment="1">
      <alignment horizontal="center" vertical="center" wrapText="1" shrinkToFit="1"/>
    </xf>
    <xf numFmtId="0" fontId="53" fillId="6" borderId="2" xfId="105" applyNumberFormat="1" applyFont="1" applyFill="1" applyBorder="1" applyAlignment="1">
      <alignment horizontal="center" vertical="center" wrapText="1"/>
    </xf>
    <xf numFmtId="0" fontId="53" fillId="6" borderId="69" xfId="105" applyNumberFormat="1" applyFont="1" applyFill="1" applyBorder="1" applyAlignment="1">
      <alignment horizontal="center" vertical="center" wrapText="1"/>
    </xf>
    <xf numFmtId="0" fontId="31" fillId="6" borderId="2" xfId="0" applyNumberFormat="1" applyFont="1" applyFill="1" applyBorder="1" applyAlignment="1">
      <alignment horizontal="center" vertical="center"/>
    </xf>
    <xf numFmtId="0" fontId="31" fillId="6" borderId="69" xfId="0" applyNumberFormat="1" applyFont="1" applyFill="1" applyBorder="1" applyAlignment="1">
      <alignment horizontal="center" vertical="center"/>
    </xf>
    <xf numFmtId="0" fontId="31" fillId="6" borderId="2" xfId="105" applyNumberFormat="1" applyFont="1" applyFill="1" applyBorder="1" applyAlignment="1">
      <alignment horizontal="center" vertical="center" wrapText="1"/>
    </xf>
    <xf numFmtId="0" fontId="31" fillId="6" borderId="69" xfId="105" applyNumberFormat="1" applyFont="1" applyFill="1" applyBorder="1" applyAlignment="1">
      <alignment horizontal="center" vertical="center" wrapText="1"/>
    </xf>
    <xf numFmtId="0" fontId="31" fillId="6" borderId="84" xfId="105" applyNumberFormat="1" applyFont="1" applyFill="1" applyBorder="1" applyAlignment="1">
      <alignment horizontal="center" vertical="center" wrapText="1"/>
    </xf>
    <xf numFmtId="0" fontId="31" fillId="6" borderId="73" xfId="105" applyNumberFormat="1" applyFont="1" applyFill="1" applyBorder="1" applyAlignment="1">
      <alignment horizontal="center" vertical="center"/>
    </xf>
    <xf numFmtId="0" fontId="31" fillId="6" borderId="69" xfId="105" applyNumberFormat="1" applyFont="1" applyFill="1" applyBorder="1" applyAlignment="1">
      <alignment horizontal="center" vertical="center"/>
    </xf>
    <xf numFmtId="0" fontId="31" fillId="6" borderId="3" xfId="105" applyNumberFormat="1" applyFont="1" applyFill="1" applyBorder="1" applyAlignment="1">
      <alignment horizontal="center" vertical="center"/>
    </xf>
    <xf numFmtId="0" fontId="46" fillId="0" borderId="59" xfId="110" applyFont="1" applyBorder="1" applyAlignment="1">
      <alignment horizontal="center" vertical="center"/>
    </xf>
    <xf numFmtId="0" fontId="46" fillId="0" borderId="33" xfId="110" applyFont="1" applyBorder="1" applyAlignment="1">
      <alignment horizontal="center" vertical="center"/>
    </xf>
    <xf numFmtId="0" fontId="31" fillId="6" borderId="70" xfId="105" applyNumberFormat="1" applyFont="1" applyFill="1" applyBorder="1" applyAlignment="1">
      <alignment horizontal="center" vertical="center" wrapText="1"/>
    </xf>
    <xf numFmtId="0" fontId="31" fillId="6" borderId="33" xfId="105" applyNumberFormat="1" applyFont="1" applyFill="1" applyBorder="1" applyAlignment="1">
      <alignment horizontal="center" vertical="center" wrapText="1"/>
    </xf>
    <xf numFmtId="0" fontId="40" fillId="5" borderId="1" xfId="0" applyNumberFormat="1" applyFont="1" applyFill="1" applyBorder="1" applyAlignment="1">
      <alignment horizontal="center" vertical="center" wrapText="1"/>
    </xf>
    <xf numFmtId="0" fontId="40" fillId="5" borderId="7" xfId="0" applyNumberFormat="1" applyFont="1" applyFill="1" applyBorder="1" applyAlignment="1">
      <alignment horizontal="center" vertical="center" wrapText="1"/>
    </xf>
    <xf numFmtId="0" fontId="32" fillId="0" borderId="59" xfId="0" applyNumberFormat="1" applyFont="1" applyFill="1" applyBorder="1" applyAlignment="1">
      <alignment horizontal="center" wrapText="1"/>
    </xf>
    <xf numFmtId="0" fontId="32" fillId="0" borderId="33" xfId="0" applyNumberFormat="1" applyFont="1" applyFill="1" applyBorder="1" applyAlignment="1">
      <alignment horizontal="center" wrapText="1"/>
    </xf>
    <xf numFmtId="0" fontId="31" fillId="6" borderId="84" xfId="105" applyNumberFormat="1" applyFont="1" applyFill="1" applyBorder="1" applyAlignment="1">
      <alignment horizontal="center" vertical="center"/>
    </xf>
    <xf numFmtId="0" fontId="32" fillId="0" borderId="99" xfId="102" applyFont="1" applyBorder="1" applyAlignment="1">
      <alignment horizontal="center" vertical="center"/>
    </xf>
    <xf numFmtId="0" fontId="32" fillId="0" borderId="69" xfId="102" applyFont="1" applyBorder="1" applyAlignment="1">
      <alignment horizontal="center" vertical="center"/>
    </xf>
    <xf numFmtId="0" fontId="31" fillId="6" borderId="83" xfId="105" applyNumberFormat="1" applyFont="1" applyFill="1" applyBorder="1" applyAlignment="1">
      <alignment horizontal="center" vertical="center" wrapText="1"/>
    </xf>
    <xf numFmtId="0" fontId="46" fillId="0" borderId="99" xfId="103" applyFont="1" applyBorder="1" applyAlignment="1">
      <alignment horizontal="center" vertical="center"/>
    </xf>
    <xf numFmtId="0" fontId="46" fillId="0" borderId="69" xfId="103" applyFont="1" applyBorder="1" applyAlignment="1">
      <alignment horizontal="center" vertical="center"/>
    </xf>
    <xf numFmtId="0" fontId="46" fillId="0" borderId="99" xfId="102" applyFont="1" applyBorder="1" applyAlignment="1">
      <alignment horizontal="center" vertical="center"/>
    </xf>
    <xf numFmtId="0" fontId="46" fillId="0" borderId="69" xfId="102" applyFont="1" applyBorder="1" applyAlignment="1">
      <alignment horizontal="center" vertical="center"/>
    </xf>
    <xf numFmtId="0" fontId="38" fillId="6" borderId="2" xfId="105" applyNumberFormat="1" applyFont="1" applyFill="1" applyBorder="1" applyAlignment="1">
      <alignment horizontal="center" vertical="center" wrapText="1"/>
    </xf>
    <xf numFmtId="0" fontId="38" fillId="6" borderId="69" xfId="105" applyNumberFormat="1" applyFont="1" applyFill="1" applyBorder="1" applyAlignment="1">
      <alignment horizontal="center" vertical="center" wrapText="1"/>
    </xf>
    <xf numFmtId="0" fontId="31" fillId="6" borderId="3" xfId="105" applyNumberFormat="1" applyFont="1" applyFill="1" applyBorder="1" applyAlignment="1">
      <alignment horizontal="center" vertical="center" wrapText="1"/>
    </xf>
    <xf numFmtId="0" fontId="46" fillId="0" borderId="59" xfId="102" applyFont="1" applyBorder="1" applyAlignment="1">
      <alignment horizontal="center" vertical="center"/>
    </xf>
    <xf numFmtId="0" fontId="46" fillId="0" borderId="33" xfId="102" applyFont="1" applyBorder="1" applyAlignment="1">
      <alignment horizontal="center" vertical="center"/>
    </xf>
    <xf numFmtId="0" fontId="38" fillId="6" borderId="3" xfId="105" applyNumberFormat="1" applyFont="1" applyFill="1" applyBorder="1" applyAlignment="1">
      <alignment horizontal="center" vertical="center" wrapText="1"/>
    </xf>
    <xf numFmtId="0" fontId="32" fillId="0" borderId="99" xfId="103" applyFont="1" applyBorder="1" applyAlignment="1">
      <alignment horizontal="center" vertical="center"/>
    </xf>
    <xf numFmtId="0" fontId="32" fillId="0" borderId="69" xfId="103" applyFont="1" applyBorder="1" applyAlignment="1">
      <alignment horizontal="center" vertical="center"/>
    </xf>
    <xf numFmtId="0" fontId="31" fillId="6" borderId="2" xfId="104" applyFont="1" applyFill="1" applyBorder="1" applyAlignment="1">
      <alignment horizontal="center" vertical="center" wrapText="1"/>
    </xf>
    <xf numFmtId="0" fontId="31" fillId="6" borderId="69" xfId="104" applyFont="1" applyFill="1" applyBorder="1" applyAlignment="1">
      <alignment horizontal="center" vertical="center" wrapText="1"/>
    </xf>
    <xf numFmtId="49" fontId="32" fillId="0" borderId="59" xfId="0" applyNumberFormat="1" applyFont="1" applyFill="1" applyBorder="1" applyAlignment="1">
      <alignment horizontal="center" vertical="center"/>
    </xf>
    <xf numFmtId="49" fontId="32" fillId="0" borderId="33" xfId="0" applyNumberFormat="1" applyFont="1" applyFill="1" applyBorder="1" applyAlignment="1">
      <alignment horizontal="center" vertical="center"/>
    </xf>
    <xf numFmtId="0" fontId="31" fillId="6" borderId="2" xfId="103" applyFont="1" applyFill="1" applyBorder="1" applyAlignment="1">
      <alignment horizontal="center" vertical="center" wrapText="1"/>
    </xf>
    <xf numFmtId="0" fontId="31" fillId="6" borderId="69" xfId="103" applyFont="1" applyFill="1" applyBorder="1" applyAlignment="1">
      <alignment horizontal="center" vertical="center" wrapText="1"/>
    </xf>
    <xf numFmtId="0" fontId="50" fillId="6" borderId="2" xfId="104" applyFont="1" applyFill="1" applyBorder="1" applyAlignment="1">
      <alignment horizontal="center" vertical="center" wrapText="1"/>
    </xf>
    <xf numFmtId="0" fontId="50" fillId="6" borderId="69" xfId="104" applyFont="1" applyFill="1" applyBorder="1" applyAlignment="1">
      <alignment horizontal="center" vertical="center" wrapText="1"/>
    </xf>
    <xf numFmtId="0" fontId="50" fillId="6" borderId="2" xfId="103" applyFont="1" applyFill="1" applyBorder="1" applyAlignment="1">
      <alignment horizontal="center" vertical="center" wrapText="1"/>
    </xf>
    <xf numFmtId="0" fontId="50" fillId="6" borderId="69" xfId="103" applyFont="1" applyFill="1" applyBorder="1" applyAlignment="1">
      <alignment horizontal="center" vertical="center" wrapText="1"/>
    </xf>
    <xf numFmtId="0" fontId="50" fillId="6" borderId="69" xfId="103" applyFont="1" applyFill="1" applyBorder="1" applyAlignment="1">
      <alignment horizontal="center" vertical="center"/>
    </xf>
    <xf numFmtId="0" fontId="38" fillId="6" borderId="69" xfId="103" applyFont="1" applyFill="1" applyBorder="1" applyAlignment="1">
      <alignment horizontal="center" vertical="center" wrapText="1"/>
    </xf>
    <xf numFmtId="0" fontId="38" fillId="6" borderId="3" xfId="103" applyFont="1" applyFill="1" applyBorder="1" applyAlignment="1">
      <alignment horizontal="center" vertical="center" wrapText="1"/>
    </xf>
    <xf numFmtId="0" fontId="31" fillId="6" borderId="3" xfId="103" applyFont="1" applyFill="1" applyBorder="1" applyAlignment="1">
      <alignment horizontal="center" vertical="center" wrapText="1"/>
    </xf>
    <xf numFmtId="0" fontId="38" fillId="6" borderId="2" xfId="103" applyFont="1" applyFill="1" applyBorder="1" applyAlignment="1">
      <alignment horizontal="center" vertical="center" wrapText="1"/>
    </xf>
    <xf numFmtId="0" fontId="38" fillId="6" borderId="69" xfId="105" applyNumberFormat="1" applyFont="1" applyFill="1" applyBorder="1" applyAlignment="1">
      <alignment horizontal="center" vertical="center"/>
    </xf>
    <xf numFmtId="0" fontId="38" fillId="6" borderId="83" xfId="0" applyNumberFormat="1" applyFont="1" applyFill="1" applyBorder="1" applyAlignment="1">
      <alignment horizontal="center" vertical="center" wrapText="1"/>
    </xf>
    <xf numFmtId="0" fontId="38" fillId="6" borderId="84" xfId="0" applyNumberFormat="1" applyFont="1" applyFill="1" applyBorder="1" applyAlignment="1">
      <alignment horizontal="center" vertical="center" wrapText="1"/>
    </xf>
    <xf numFmtId="0" fontId="1" fillId="0" borderId="59" xfId="110" applyBorder="1" applyAlignment="1">
      <alignment horizontal="center" vertical="center"/>
    </xf>
    <xf numFmtId="0" fontId="1" fillId="0" borderId="33" xfId="110" applyBorder="1" applyAlignment="1">
      <alignment horizontal="center" vertical="center"/>
    </xf>
    <xf numFmtId="41" fontId="44" fillId="0" borderId="109" xfId="0" quotePrefix="1" applyNumberFormat="1" applyFont="1" applyFill="1" applyBorder="1" applyAlignment="1">
      <alignment horizontal="center" vertical="center" wrapText="1"/>
    </xf>
    <xf numFmtId="41" fontId="44" fillId="0" borderId="110" xfId="0" quotePrefix="1" applyNumberFormat="1" applyFont="1" applyFill="1" applyBorder="1" applyAlignment="1">
      <alignment horizontal="center" vertical="center" wrapText="1"/>
    </xf>
    <xf numFmtId="0" fontId="46" fillId="0" borderId="68" xfId="98" applyNumberFormat="1" applyFont="1" applyBorder="1" applyAlignment="1">
      <alignment horizontal="center" vertical="center"/>
    </xf>
    <xf numFmtId="0" fontId="46" fillId="0" borderId="69" xfId="98" applyNumberFormat="1" applyFont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center" wrapText="1"/>
    </xf>
    <xf numFmtId="0" fontId="31" fillId="0" borderId="50" xfId="0" applyNumberFormat="1" applyFont="1" applyFill="1" applyBorder="1" applyAlignment="1">
      <alignment horizontal="center" vertical="center" wrapText="1"/>
    </xf>
    <xf numFmtId="0" fontId="43" fillId="0" borderId="33" xfId="0" applyNumberFormat="1" applyFont="1" applyFill="1" applyBorder="1" applyAlignment="1">
      <alignment horizontal="center" vertical="center"/>
    </xf>
    <xf numFmtId="0" fontId="43" fillId="0" borderId="61" xfId="0" applyNumberFormat="1" applyFont="1" applyFill="1" applyBorder="1" applyAlignment="1">
      <alignment horizontal="center" vertical="center"/>
    </xf>
    <xf numFmtId="0" fontId="43" fillId="0" borderId="70" xfId="0" applyNumberFormat="1" applyFont="1" applyFill="1" applyBorder="1" applyAlignment="1">
      <alignment horizontal="center" vertical="center"/>
    </xf>
    <xf numFmtId="41" fontId="44" fillId="0" borderId="39" xfId="0" quotePrefix="1" applyNumberFormat="1" applyFont="1" applyFill="1" applyBorder="1" applyAlignment="1">
      <alignment horizontal="center" vertical="center" wrapText="1"/>
    </xf>
    <xf numFmtId="41" fontId="44" fillId="0" borderId="62" xfId="0" quotePrefix="1" applyNumberFormat="1" applyFont="1" applyFill="1" applyBorder="1" applyAlignment="1">
      <alignment horizontal="center" vertical="center" wrapText="1"/>
    </xf>
    <xf numFmtId="176" fontId="31" fillId="3" borderId="41" xfId="0" applyNumberFormat="1" applyFont="1" applyFill="1" applyBorder="1" applyAlignment="1">
      <alignment horizontal="right" vertical="center"/>
    </xf>
    <xf numFmtId="176" fontId="32" fillId="3" borderId="89" xfId="105" applyNumberFormat="1" applyFont="1" applyFill="1" applyBorder="1" applyAlignment="1">
      <alignment horizontal="right" vertical="center"/>
    </xf>
    <xf numFmtId="176" fontId="31" fillId="3" borderId="43" xfId="105" applyNumberFormat="1" applyFont="1" applyFill="1" applyBorder="1" applyAlignment="1">
      <alignment vertical="center"/>
    </xf>
    <xf numFmtId="176" fontId="31" fillId="3" borderId="121" xfId="105" applyNumberFormat="1" applyFont="1" applyFill="1" applyBorder="1" applyAlignment="1">
      <alignment vertical="center"/>
    </xf>
    <xf numFmtId="176" fontId="31" fillId="3" borderId="82" xfId="105" applyNumberFormat="1" applyFont="1" applyFill="1" applyBorder="1" applyAlignment="1">
      <alignment vertical="center"/>
    </xf>
    <xf numFmtId="176" fontId="31" fillId="3" borderId="41" xfId="105" applyNumberFormat="1" applyFont="1" applyFill="1" applyBorder="1" applyAlignment="1">
      <alignment vertical="center"/>
    </xf>
    <xf numFmtId="176" fontId="31" fillId="3" borderId="74" xfId="105" applyNumberFormat="1" applyFont="1" applyFill="1" applyBorder="1" applyAlignment="1">
      <alignment vertical="center"/>
    </xf>
    <xf numFmtId="176" fontId="31" fillId="3" borderId="42" xfId="105" applyNumberFormat="1" applyFont="1" applyFill="1" applyBorder="1" applyAlignment="1">
      <alignment vertical="center"/>
    </xf>
    <xf numFmtId="176" fontId="32" fillId="3" borderId="127" xfId="105" applyNumberFormat="1" applyFont="1" applyFill="1" applyBorder="1" applyAlignment="1">
      <alignment vertical="center"/>
    </xf>
    <xf numFmtId="176" fontId="31" fillId="3" borderId="89" xfId="105" applyNumberFormat="1" applyFont="1" applyFill="1" applyBorder="1" applyAlignment="1">
      <alignment vertical="center"/>
    </xf>
    <xf numFmtId="176" fontId="31" fillId="3" borderId="91" xfId="0" applyNumberFormat="1" applyFont="1" applyFill="1" applyBorder="1" applyAlignment="1">
      <alignment vertical="center"/>
    </xf>
    <xf numFmtId="187" fontId="31" fillId="3" borderId="42" xfId="107" applyNumberFormat="1" applyFont="1" applyFill="1" applyBorder="1" applyAlignment="1">
      <alignment horizontal="right" vertical="center" shrinkToFit="1"/>
    </xf>
    <xf numFmtId="187" fontId="31" fillId="3" borderId="42" xfId="107" applyNumberFormat="1" applyFont="1" applyFill="1" applyBorder="1" applyAlignment="1">
      <alignment horizontal="right" vertical="center"/>
    </xf>
    <xf numFmtId="41" fontId="31" fillId="3" borderId="42" xfId="107" applyFont="1" applyFill="1" applyBorder="1" applyAlignment="1">
      <alignment horizontal="right" vertical="center"/>
    </xf>
    <xf numFmtId="176" fontId="31" fillId="3" borderId="43" xfId="0" applyNumberFormat="1" applyFont="1" applyFill="1" applyBorder="1" applyAlignment="1">
      <alignment vertical="center"/>
    </xf>
    <xf numFmtId="176" fontId="31" fillId="3" borderId="105" xfId="0" applyNumberFormat="1" applyFont="1" applyFill="1" applyBorder="1" applyAlignment="1">
      <alignment vertical="center"/>
    </xf>
  </cellXfs>
  <cellStyles count="121">
    <cellStyle name="A¨­￠￢￠O [0]_INQUIRY ￠?￥i¨u¡AAⓒ￢Aⓒª " xfId="1"/>
    <cellStyle name="A¨­￠￢￠O_INQUIRY ￠?￥i¨u¡AAⓒ￢Aⓒª " xfId="2"/>
    <cellStyle name="AeE­ [0]_AMT " xfId="3"/>
    <cellStyle name="AeE­_AMT " xfId="4"/>
    <cellStyle name="AeE¡ⓒ [0]_INQUIRY ￠?￥i¨u¡AAⓒ￢Aⓒª " xfId="5"/>
    <cellStyle name="AeE¡ⓒ_INQUIRY ￠?￥i¨u¡AAⓒ￢Aⓒª " xfId="6"/>
    <cellStyle name="AÞ¸¶ [0]_AN°y(1.25) " xfId="7"/>
    <cellStyle name="AÞ¸¶_AN°y(1.25) " xfId="8"/>
    <cellStyle name="C¡IA¨ª_¡ic¨u¡A¨￢I¨￢¡Æ AN¡Æe " xfId="9"/>
    <cellStyle name="C￥AØ_¿μ¾÷CoE² " xfId="10"/>
    <cellStyle name="category" xfId="11"/>
    <cellStyle name="Comma [0]_ SG&amp;A Bridge " xfId="12"/>
    <cellStyle name="comma zerodec" xfId="13"/>
    <cellStyle name="Comma_ SG&amp;A Bridge " xfId="14"/>
    <cellStyle name="Comma0" xfId="15"/>
    <cellStyle name="Curren?_x0012_퐀_x0017_?" xfId="16"/>
    <cellStyle name="Currency [0]_ SG&amp;A Bridge " xfId="17"/>
    <cellStyle name="Currency_ SG&amp;A Bridge " xfId="18"/>
    <cellStyle name="Currency0" xfId="19"/>
    <cellStyle name="Currency1" xfId="20"/>
    <cellStyle name="Date" xfId="21"/>
    <cellStyle name="Dollar (zero dec)" xfId="22"/>
    <cellStyle name="Fixed" xfId="23"/>
    <cellStyle name="Grey" xfId="24"/>
    <cellStyle name="HEADER" xfId="25"/>
    <cellStyle name="Header1" xfId="26"/>
    <cellStyle name="Header2" xfId="27"/>
    <cellStyle name="Header2 2" xfId="28"/>
    <cellStyle name="Heading 1" xfId="29"/>
    <cellStyle name="Heading 2" xfId="30"/>
    <cellStyle name="Input [yellow]" xfId="31"/>
    <cellStyle name="Input [yellow] 2" xfId="32"/>
    <cellStyle name="Milliers [0]_Arabian Spec" xfId="33"/>
    <cellStyle name="Milliers_Arabian Spec" xfId="34"/>
    <cellStyle name="Model" xfId="35"/>
    <cellStyle name="Mon?aire [0]_Arabian Spec" xfId="36"/>
    <cellStyle name="Mon?aire_Arabian Spec" xfId="37"/>
    <cellStyle name="Normal - Style1" xfId="38"/>
    <cellStyle name="Normal_ SG&amp;A Bridge " xfId="39"/>
    <cellStyle name="Percent [2]" xfId="40"/>
    <cellStyle name="subhead" xfId="41"/>
    <cellStyle name="Total" xfId="42"/>
    <cellStyle name="똿뗦먛귟 [0.00]_PRODUCT DETAIL Q1" xfId="43"/>
    <cellStyle name="똿뗦먛귟_PRODUCT DETAIL Q1" xfId="44"/>
    <cellStyle name="믅됞 [0.00]_PRODUCT DETAIL Q1" xfId="45"/>
    <cellStyle name="믅됞_PRODUCT DETAIL Q1" xfId="46"/>
    <cellStyle name="백분율 2" xfId="114"/>
    <cellStyle name="뷭?_BOOKSHIP" xfId="47"/>
    <cellStyle name="쉼표 [0] 10" xfId="48"/>
    <cellStyle name="쉼표 [0] 10 2" xfId="49"/>
    <cellStyle name="쉼표 [0] 11" xfId="50"/>
    <cellStyle name="쉼표 [0] 11 2" xfId="51"/>
    <cellStyle name="쉼표 [0] 12" xfId="107"/>
    <cellStyle name="쉼표 [0] 12 2" xfId="119"/>
    <cellStyle name="쉼표 [0] 13" xfId="113"/>
    <cellStyle name="쉼표 [0] 14" xfId="120"/>
    <cellStyle name="쉼표 [0] 2" xfId="52"/>
    <cellStyle name="쉼표 [0] 2 2" xfId="53"/>
    <cellStyle name="쉼표 [0] 2 3" xfId="54"/>
    <cellStyle name="쉼표 [0] 3" xfId="55"/>
    <cellStyle name="쉼표 [0] 3 2" xfId="56"/>
    <cellStyle name="쉼표 [0] 3 3" xfId="57"/>
    <cellStyle name="쉼표 [0] 3 3 2" xfId="58"/>
    <cellStyle name="쉼표 [0] 3 3 2 2" xfId="59"/>
    <cellStyle name="쉼표 [0] 3 4" xfId="60"/>
    <cellStyle name="쉼표 [0] 3 4 2" xfId="61"/>
    <cellStyle name="쉼표 [0] 4" xfId="62"/>
    <cellStyle name="쉼표 [0] 4 2" xfId="63"/>
    <cellStyle name="쉼표 [0] 4 2 2" xfId="64"/>
    <cellStyle name="쉼표 [0] 4 2 2 2" xfId="65"/>
    <cellStyle name="쉼표 [0] 5" xfId="66"/>
    <cellStyle name="쉼표 [0] 5 2" xfId="67"/>
    <cellStyle name="쉼표 [0] 5 2 2" xfId="68"/>
    <cellStyle name="쉼표 [0] 6" xfId="69"/>
    <cellStyle name="쉼표 [0] 6 2" xfId="70"/>
    <cellStyle name="쉼표 [0] 6 3" xfId="71"/>
    <cellStyle name="쉼표 [0] 6 3 2" xfId="72"/>
    <cellStyle name="쉼표 [0] 7" xfId="73"/>
    <cellStyle name="쉼표 [0] 7 2" xfId="74"/>
    <cellStyle name="쉼표 [0] 8" xfId="75"/>
    <cellStyle name="쉼표 [0] 8 2" xfId="76"/>
    <cellStyle name="쉼표 [0] 9" xfId="77"/>
    <cellStyle name="쉼표 [0] 9 2" xfId="78"/>
    <cellStyle name="스타일 1" xfId="79"/>
    <cellStyle name="콤마 [0]_ 견적기준 FLOW " xfId="80"/>
    <cellStyle name="콤마_ 견적기준 FLOW " xfId="81"/>
    <cellStyle name="표준" xfId="0" builtinId="0"/>
    <cellStyle name="표준 10" xfId="82"/>
    <cellStyle name="표준 11" xfId="83"/>
    <cellStyle name="표준 12" xfId="105"/>
    <cellStyle name="표준 13" xfId="106"/>
    <cellStyle name="표준 13 2" xfId="109"/>
    <cellStyle name="표준 13 3" xfId="110"/>
    <cellStyle name="표준 14" xfId="108"/>
    <cellStyle name="표준 14 2" xfId="111"/>
    <cellStyle name="표준 14 3" xfId="112"/>
    <cellStyle name="표준 15" xfId="115"/>
    <cellStyle name="표준 16" xfId="116"/>
    <cellStyle name="표준 17" xfId="117"/>
    <cellStyle name="표준 18" xfId="118"/>
    <cellStyle name="표준 2" xfId="84"/>
    <cellStyle name="표준 2 2" xfId="85"/>
    <cellStyle name="표준 2 3" xfId="86"/>
    <cellStyle name="표준 3" xfId="87"/>
    <cellStyle name="표준 3 2" xfId="88"/>
    <cellStyle name="표준 3 3" xfId="89"/>
    <cellStyle name="표준 3 4" xfId="90"/>
    <cellStyle name="표준 3 4 2" xfId="91"/>
    <cellStyle name="표준 3 5" xfId="92"/>
    <cellStyle name="표준 3 5 2" xfId="93"/>
    <cellStyle name="표준 3 6" xfId="94"/>
    <cellStyle name="표준 4" xfId="95"/>
    <cellStyle name="표준 4 2" xfId="96"/>
    <cellStyle name="표준 4 2 2" xfId="97"/>
    <cellStyle name="표준 5" xfId="98"/>
    <cellStyle name="표준 5 2" xfId="99"/>
    <cellStyle name="표준 6" xfId="100"/>
    <cellStyle name="표준 6 2" xfId="101"/>
    <cellStyle name="표준 7" xfId="102"/>
    <cellStyle name="표준 8" xfId="103"/>
    <cellStyle name="표준 9" xfId="104"/>
  </cellStyles>
  <dxfs count="0"/>
  <tableStyles count="0" defaultTableStyle="TableStyleMedium9" defaultPivotStyle="PivotStyleLight16"/>
  <colors>
    <mruColors>
      <color rgb="FFFBF1C5"/>
      <color rgb="FF0000CC"/>
      <color rgb="FFF9EB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7"/>
  <sheetViews>
    <sheetView zoomScale="70" zoomScaleNormal="70" zoomScaleSheetLayoutView="85" workbookViewId="0">
      <pane ySplit="5" topLeftCell="A6" activePane="bottomLeft" state="frozen"/>
      <selection pane="bottomLeft" activeCell="M2" sqref="M2"/>
    </sheetView>
  </sheetViews>
  <sheetFormatPr defaultRowHeight="18"/>
  <cols>
    <col min="1" max="1" width="18.42578125" style="2" customWidth="1"/>
    <col min="2" max="2" width="21.42578125" style="7" customWidth="1"/>
    <col min="3" max="3" width="45.5703125" style="3" customWidth="1"/>
    <col min="4" max="4" width="49" style="3" bestFit="1" customWidth="1"/>
    <col min="5" max="7" width="15.7109375" style="9" customWidth="1"/>
    <col min="8" max="8" width="15.7109375" style="6" customWidth="1"/>
    <col min="9" max="9" width="25.140625" style="4" customWidth="1"/>
    <col min="10" max="17" width="8.85546875" style="9" customWidth="1"/>
    <col min="18" max="16384" width="9.140625" style="9"/>
  </cols>
  <sheetData>
    <row r="1" spans="1:9" ht="75" customHeight="1">
      <c r="A1" s="903" t="s">
        <v>604</v>
      </c>
      <c r="B1" s="904"/>
      <c r="C1" s="904"/>
      <c r="D1" s="904"/>
      <c r="E1" s="904"/>
      <c r="F1" s="904"/>
      <c r="G1" s="904"/>
      <c r="H1" s="904"/>
      <c r="I1" s="904"/>
    </row>
    <row r="2" spans="1:9" ht="36.75" customHeight="1" thickBot="1">
      <c r="E2" s="1"/>
      <c r="F2" s="1"/>
      <c r="G2" s="1"/>
      <c r="H2" s="5"/>
      <c r="I2" s="71" t="s">
        <v>239</v>
      </c>
    </row>
    <row r="3" spans="1:9" ht="24.95" customHeight="1">
      <c r="A3" s="905" t="s">
        <v>4</v>
      </c>
      <c r="B3" s="907" t="s">
        <v>2</v>
      </c>
      <c r="C3" s="909" t="s">
        <v>0</v>
      </c>
      <c r="D3" s="911" t="s">
        <v>10</v>
      </c>
      <c r="E3" s="913" t="s">
        <v>16</v>
      </c>
      <c r="F3" s="914"/>
      <c r="G3" s="914"/>
      <c r="H3" s="915"/>
      <c r="I3" s="916" t="s">
        <v>700</v>
      </c>
    </row>
    <row r="4" spans="1:9" ht="24.95" customHeight="1" thickBot="1">
      <c r="A4" s="906"/>
      <c r="B4" s="908"/>
      <c r="C4" s="910"/>
      <c r="D4" s="912"/>
      <c r="E4" s="353" t="s">
        <v>235</v>
      </c>
      <c r="F4" s="16" t="s">
        <v>236</v>
      </c>
      <c r="G4" s="16" t="s">
        <v>237</v>
      </c>
      <c r="H4" s="354" t="s">
        <v>238</v>
      </c>
      <c r="I4" s="917"/>
    </row>
    <row r="5" spans="1:9" ht="35.1" customHeight="1" thickBot="1">
      <c r="A5" s="25" t="s">
        <v>3</v>
      </c>
      <c r="B5" s="899" t="s">
        <v>21</v>
      </c>
      <c r="C5" s="900"/>
      <c r="D5" s="70"/>
      <c r="E5" s="842">
        <f>E6</f>
        <v>1.5</v>
      </c>
      <c r="F5" s="17">
        <f t="shared" ref="F5:H5" si="0">F6</f>
        <v>0</v>
      </c>
      <c r="G5" s="17">
        <f t="shared" si="0"/>
        <v>0</v>
      </c>
      <c r="H5" s="843">
        <f t="shared" si="0"/>
        <v>1.5</v>
      </c>
      <c r="I5" s="18"/>
    </row>
    <row r="6" spans="1:9" ht="35.1" customHeight="1" thickBot="1">
      <c r="A6" s="29" t="s">
        <v>154</v>
      </c>
      <c r="B6" s="901" t="s">
        <v>9</v>
      </c>
      <c r="C6" s="902"/>
      <c r="D6" s="69"/>
      <c r="E6" s="840">
        <f>SUM(E7)</f>
        <v>1.5</v>
      </c>
      <c r="F6" s="30">
        <f>F7</f>
        <v>0</v>
      </c>
      <c r="G6" s="30">
        <f t="shared" ref="G6:H6" si="1">G7</f>
        <v>0</v>
      </c>
      <c r="H6" s="841">
        <f t="shared" si="1"/>
        <v>1.5</v>
      </c>
      <c r="I6" s="31"/>
    </row>
    <row r="7" spans="1:9" ht="119.25" customHeight="1" thickBot="1">
      <c r="A7" s="833"/>
      <c r="B7" s="834" t="s">
        <v>614</v>
      </c>
      <c r="C7" s="835" t="s">
        <v>615</v>
      </c>
      <c r="D7" s="836" t="s">
        <v>616</v>
      </c>
      <c r="E7" s="839">
        <f>SUM(F7:H7)</f>
        <v>1.5</v>
      </c>
      <c r="F7" s="837">
        <v>0</v>
      </c>
      <c r="G7" s="837">
        <v>0</v>
      </c>
      <c r="H7" s="838">
        <v>1.5</v>
      </c>
      <c r="I7" s="898" t="s">
        <v>603</v>
      </c>
    </row>
  </sheetData>
  <autoFilter ref="A4:I7"/>
  <mergeCells count="9">
    <mergeCell ref="B5:C5"/>
    <mergeCell ref="B6:C6"/>
    <mergeCell ref="A1:I1"/>
    <mergeCell ref="A3:A4"/>
    <mergeCell ref="B3:B4"/>
    <mergeCell ref="C3:C4"/>
    <mergeCell ref="D3:D4"/>
    <mergeCell ref="E3:H3"/>
    <mergeCell ref="I3:I4"/>
  </mergeCells>
  <phoneticPr fontId="5" type="noConversion"/>
  <pageMargins left="0.25" right="0.25" top="0.75" bottom="0.75" header="0.3" footer="0.3"/>
  <pageSetup paperSize="8" scale="64" fitToHeight="0" orientation="landscape" r:id="rId1"/>
  <headerFooter>
    <oddFooter>&amp;C- &amp;P -</oddFooter>
  </headerFooter>
  <colBreaks count="1" manualBreakCount="1">
    <brk id="2" max="3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6"/>
  <sheetViews>
    <sheetView zoomScale="70" zoomScaleNormal="70" zoomScaleSheetLayoutView="85" workbookViewId="0">
      <pane ySplit="5" topLeftCell="A6" activePane="bottomLeft" state="frozen"/>
      <selection pane="bottomLeft" activeCell="H5" sqref="H5"/>
    </sheetView>
  </sheetViews>
  <sheetFormatPr defaultRowHeight="18"/>
  <cols>
    <col min="1" max="1" width="24.42578125" style="2" bestFit="1" customWidth="1"/>
    <col min="2" max="2" width="21.42578125" style="7" customWidth="1"/>
    <col min="3" max="3" width="21.85546875" style="3" customWidth="1"/>
    <col min="4" max="4" width="53.42578125" style="3" bestFit="1" customWidth="1"/>
    <col min="5" max="5" width="62.85546875" style="3" customWidth="1"/>
    <col min="6" max="6" width="28.85546875" customWidth="1"/>
    <col min="7" max="7" width="28.5703125" style="6" customWidth="1"/>
    <col min="8" max="8" width="22.140625" style="4" customWidth="1"/>
    <col min="9" max="16" width="8.85546875" customWidth="1"/>
  </cols>
  <sheetData>
    <row r="1" spans="1:12" ht="68.25" customHeight="1">
      <c r="A1" s="903" t="s">
        <v>697</v>
      </c>
      <c r="B1" s="904"/>
      <c r="C1" s="904"/>
      <c r="D1" s="904"/>
      <c r="E1" s="904"/>
      <c r="F1" s="904"/>
      <c r="G1" s="904"/>
      <c r="H1" s="904"/>
    </row>
    <row r="2" spans="1:12" ht="36.75" customHeight="1" thickBot="1">
      <c r="F2" s="1"/>
      <c r="G2" s="5"/>
      <c r="H2" s="71" t="s">
        <v>17</v>
      </c>
    </row>
    <row r="3" spans="1:12" s="8" customFormat="1" ht="24.95" customHeight="1" thickBot="1">
      <c r="A3" s="905" t="s">
        <v>4</v>
      </c>
      <c r="B3" s="907" t="s">
        <v>2</v>
      </c>
      <c r="C3" s="921" t="s">
        <v>1</v>
      </c>
      <c r="D3" s="909" t="s">
        <v>0</v>
      </c>
      <c r="E3" s="924" t="s">
        <v>10</v>
      </c>
      <c r="F3" s="921" t="s">
        <v>16</v>
      </c>
      <c r="G3" s="923"/>
      <c r="H3" s="916" t="s">
        <v>699</v>
      </c>
    </row>
    <row r="4" spans="1:12" s="8" customFormat="1" ht="24.95" customHeight="1" thickBot="1">
      <c r="A4" s="906"/>
      <c r="B4" s="908"/>
      <c r="C4" s="922"/>
      <c r="D4" s="910"/>
      <c r="E4" s="925"/>
      <c r="F4" s="16" t="s">
        <v>5</v>
      </c>
      <c r="G4" s="34" t="s">
        <v>15</v>
      </c>
      <c r="H4" s="917"/>
    </row>
    <row r="5" spans="1:12" ht="35.1" customHeight="1" thickBot="1">
      <c r="A5" s="25" t="s">
        <v>3</v>
      </c>
      <c r="B5" s="899" t="s">
        <v>14</v>
      </c>
      <c r="C5" s="899"/>
      <c r="D5" s="900"/>
      <c r="E5" s="43"/>
      <c r="F5" s="17">
        <f>F6+F8+F12</f>
        <v>284000</v>
      </c>
      <c r="G5" s="35">
        <f>G6+G8+G12</f>
        <v>94000</v>
      </c>
      <c r="H5" s="18"/>
    </row>
    <row r="6" spans="1:12" s="9" customFormat="1" ht="33.75" customHeight="1" thickBot="1">
      <c r="A6" s="29" t="s">
        <v>617</v>
      </c>
      <c r="B6" s="901" t="s">
        <v>21</v>
      </c>
      <c r="C6" s="901"/>
      <c r="D6" s="902"/>
      <c r="E6" s="356"/>
      <c r="F6" s="30">
        <f>SUM(F7)</f>
        <v>30000</v>
      </c>
      <c r="G6" s="36">
        <f>SUM(G7)</f>
        <v>30000</v>
      </c>
      <c r="H6" s="31"/>
    </row>
    <row r="7" spans="1:12" s="9" customFormat="1" ht="114.75" customHeight="1" thickBot="1">
      <c r="A7" s="26"/>
      <c r="B7" s="53" t="s">
        <v>618</v>
      </c>
      <c r="C7" s="54" t="s">
        <v>6</v>
      </c>
      <c r="D7" s="58" t="s">
        <v>623</v>
      </c>
      <c r="E7" s="66" t="s">
        <v>635</v>
      </c>
      <c r="F7" s="55">
        <v>30000</v>
      </c>
      <c r="G7" s="56">
        <v>30000</v>
      </c>
      <c r="H7" s="57"/>
    </row>
    <row r="8" spans="1:12" ht="33.75" customHeight="1" thickBot="1">
      <c r="A8" s="29" t="s">
        <v>123</v>
      </c>
      <c r="B8" s="901" t="s">
        <v>534</v>
      </c>
      <c r="C8" s="901"/>
      <c r="D8" s="902"/>
      <c r="E8" s="42"/>
      <c r="F8" s="30">
        <f>SUM(F9:F11)</f>
        <v>120000</v>
      </c>
      <c r="G8" s="36">
        <f>SUM(G9:G11)</f>
        <v>30000</v>
      </c>
      <c r="H8" s="31"/>
    </row>
    <row r="9" spans="1:12" s="9" customFormat="1" ht="123" customHeight="1">
      <c r="A9" s="918"/>
      <c r="B9" s="53" t="s">
        <v>622</v>
      </c>
      <c r="C9" s="54" t="s">
        <v>6</v>
      </c>
      <c r="D9" s="58" t="s">
        <v>624</v>
      </c>
      <c r="E9" s="66" t="s">
        <v>636</v>
      </c>
      <c r="F9" s="55">
        <v>70000</v>
      </c>
      <c r="G9" s="56">
        <v>0</v>
      </c>
      <c r="H9" s="57"/>
    </row>
    <row r="10" spans="1:12" s="9" customFormat="1" ht="115.5" customHeight="1">
      <c r="A10" s="919"/>
      <c r="B10" s="62" t="s">
        <v>621</v>
      </c>
      <c r="C10" s="47" t="s">
        <v>11</v>
      </c>
      <c r="D10" s="63" t="s">
        <v>625</v>
      </c>
      <c r="E10" s="67" t="s">
        <v>637</v>
      </c>
      <c r="F10" s="64">
        <v>20000</v>
      </c>
      <c r="G10" s="65">
        <v>0</v>
      </c>
      <c r="H10" s="51"/>
    </row>
    <row r="11" spans="1:12" ht="102.75" customHeight="1" thickBot="1">
      <c r="A11" s="920"/>
      <c r="B11" s="22" t="s">
        <v>621</v>
      </c>
      <c r="C11" s="13" t="s">
        <v>6</v>
      </c>
      <c r="D11" s="59" t="s">
        <v>626</v>
      </c>
      <c r="E11" s="44" t="s">
        <v>638</v>
      </c>
      <c r="F11" s="10">
        <v>30000</v>
      </c>
      <c r="G11" s="45">
        <v>30000</v>
      </c>
      <c r="H11" s="14"/>
      <c r="K11" s="68"/>
    </row>
    <row r="12" spans="1:12" ht="35.1" customHeight="1" thickBot="1">
      <c r="A12" s="29" t="s">
        <v>7</v>
      </c>
      <c r="B12" s="901" t="s">
        <v>634</v>
      </c>
      <c r="C12" s="901"/>
      <c r="D12" s="902"/>
      <c r="E12" s="42"/>
      <c r="F12" s="33">
        <f>SUM(F13:F16)</f>
        <v>134000</v>
      </c>
      <c r="G12" s="37">
        <f>SUM(G13:G16)</f>
        <v>34000</v>
      </c>
      <c r="H12" s="32"/>
      <c r="K12" s="68"/>
    </row>
    <row r="13" spans="1:12" ht="100.5" customHeight="1">
      <c r="A13" s="918"/>
      <c r="B13" s="39" t="s">
        <v>631</v>
      </c>
      <c r="C13" s="20" t="s">
        <v>8</v>
      </c>
      <c r="D13" s="60" t="s">
        <v>627</v>
      </c>
      <c r="E13" s="52" t="s">
        <v>639</v>
      </c>
      <c r="F13" s="12">
        <v>44000</v>
      </c>
      <c r="G13" s="38">
        <v>14000</v>
      </c>
      <c r="H13" s="15"/>
      <c r="K13" s="68"/>
    </row>
    <row r="14" spans="1:12" ht="107.25" customHeight="1">
      <c r="A14" s="919"/>
      <c r="B14" s="46" t="s">
        <v>631</v>
      </c>
      <c r="C14" s="47" t="s">
        <v>8</v>
      </c>
      <c r="D14" s="61" t="s">
        <v>628</v>
      </c>
      <c r="E14" s="48" t="s">
        <v>640</v>
      </c>
      <c r="F14" s="49">
        <v>20000</v>
      </c>
      <c r="G14" s="50">
        <v>0</v>
      </c>
      <c r="H14" s="51"/>
      <c r="K14" s="68"/>
      <c r="L14" s="68"/>
    </row>
    <row r="15" spans="1:12" s="9" customFormat="1" ht="132" customHeight="1">
      <c r="A15" s="919"/>
      <c r="B15" s="850" t="s">
        <v>632</v>
      </c>
      <c r="C15" s="47" t="s">
        <v>619</v>
      </c>
      <c r="D15" s="851" t="s">
        <v>629</v>
      </c>
      <c r="E15" s="848" t="s">
        <v>641</v>
      </c>
      <c r="F15" s="852">
        <v>50000</v>
      </c>
      <c r="G15" s="50">
        <v>0</v>
      </c>
      <c r="H15" s="51"/>
      <c r="I15" s="849"/>
      <c r="K15" s="68"/>
      <c r="L15" s="68"/>
    </row>
    <row r="16" spans="1:12" ht="124.5" customHeight="1" thickBot="1">
      <c r="A16" s="920"/>
      <c r="B16" s="853" t="s">
        <v>633</v>
      </c>
      <c r="C16" s="854" t="s">
        <v>620</v>
      </c>
      <c r="D16" s="855" t="s">
        <v>630</v>
      </c>
      <c r="E16" s="856" t="s">
        <v>642</v>
      </c>
      <c r="F16" s="857">
        <v>20000</v>
      </c>
      <c r="G16" s="861">
        <v>20000</v>
      </c>
      <c r="H16" s="858"/>
    </row>
  </sheetData>
  <autoFilter ref="A4:H11"/>
  <mergeCells count="14">
    <mergeCell ref="A13:A16"/>
    <mergeCell ref="A1:H1"/>
    <mergeCell ref="B12:D12"/>
    <mergeCell ref="B3:B4"/>
    <mergeCell ref="A3:A4"/>
    <mergeCell ref="C3:C4"/>
    <mergeCell ref="D3:D4"/>
    <mergeCell ref="F3:G3"/>
    <mergeCell ref="H3:H4"/>
    <mergeCell ref="B8:D8"/>
    <mergeCell ref="B5:D5"/>
    <mergeCell ref="E3:E4"/>
    <mergeCell ref="B6:D6"/>
    <mergeCell ref="A9:A11"/>
  </mergeCells>
  <phoneticPr fontId="5" type="noConversion"/>
  <pageMargins left="0.25" right="0.25" top="0.75" bottom="0.75" header="0.3" footer="0.3"/>
  <pageSetup paperSize="8" scale="64" fitToHeight="0" orientation="landscape" r:id="rId1"/>
  <headerFooter>
    <oddFooter>&amp;C- &amp;P -</oddFooter>
  </headerFooter>
  <colBreaks count="1" manualBreakCount="1">
    <brk id="3" max="3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56"/>
  <sheetViews>
    <sheetView view="pageBreakPreview" zoomScale="80" zoomScaleNormal="100" zoomScaleSheetLayoutView="80" workbookViewId="0">
      <pane ySplit="5" topLeftCell="A6" activePane="bottomLeft" state="frozen"/>
      <selection pane="bottomLeft" activeCell="G2" sqref="G2"/>
    </sheetView>
  </sheetViews>
  <sheetFormatPr defaultRowHeight="15"/>
  <cols>
    <col min="1" max="1" width="9.140625" style="844" bestFit="1" customWidth="1"/>
    <col min="2" max="2" width="11.140625" style="845" customWidth="1"/>
    <col min="3" max="3" width="30" style="845" customWidth="1"/>
    <col min="4" max="4" width="30.28515625" style="9" customWidth="1"/>
    <col min="5" max="5" width="22.7109375" style="9" customWidth="1"/>
    <col min="6" max="6" width="25" style="9" customWidth="1"/>
    <col min="7" max="7" width="17" style="9" customWidth="1"/>
    <col min="8" max="13" width="8.85546875" style="9" customWidth="1"/>
    <col min="14" max="16384" width="9.140625" style="9"/>
  </cols>
  <sheetData>
    <row r="1" spans="1:7" ht="49.5" customHeight="1">
      <c r="A1" s="954" t="s">
        <v>605</v>
      </c>
      <c r="B1" s="954"/>
      <c r="C1" s="954"/>
      <c r="D1" s="954"/>
      <c r="E1" s="954"/>
      <c r="F1" s="954"/>
      <c r="G1" s="954"/>
    </row>
    <row r="2" spans="1:7" ht="27" customHeight="1" thickBot="1">
      <c r="D2" s="73"/>
      <c r="E2" s="73"/>
      <c r="F2" s="73"/>
      <c r="G2" s="846" t="s">
        <v>606</v>
      </c>
    </row>
    <row r="3" spans="1:7" ht="24.75" customHeight="1">
      <c r="A3" s="955" t="s">
        <v>607</v>
      </c>
      <c r="B3" s="956"/>
      <c r="C3" s="959" t="s">
        <v>608</v>
      </c>
      <c r="D3" s="960" t="s">
        <v>609</v>
      </c>
      <c r="E3" s="961" t="s">
        <v>610</v>
      </c>
      <c r="F3" s="963" t="s">
        <v>611</v>
      </c>
      <c r="G3" s="965" t="s">
        <v>698</v>
      </c>
    </row>
    <row r="4" spans="1:7" ht="13.5" customHeight="1">
      <c r="A4" s="957"/>
      <c r="B4" s="958"/>
      <c r="C4" s="959"/>
      <c r="D4" s="960"/>
      <c r="E4" s="962"/>
      <c r="F4" s="964"/>
      <c r="G4" s="966"/>
    </row>
    <row r="5" spans="1:7" ht="30" customHeight="1" thickBot="1">
      <c r="A5" s="952" t="s">
        <v>90</v>
      </c>
      <c r="B5" s="953"/>
      <c r="C5" s="950" t="s">
        <v>696</v>
      </c>
      <c r="D5" s="951"/>
      <c r="E5" s="883">
        <f>E6+E21+E31</f>
        <v>121754</v>
      </c>
      <c r="F5" s="884">
        <f>F6+F21+F31</f>
        <v>121754</v>
      </c>
      <c r="G5" s="885"/>
    </row>
    <row r="6" spans="1:7" ht="30" customHeight="1" thickBot="1">
      <c r="A6" s="926" t="s">
        <v>693</v>
      </c>
      <c r="B6" s="927"/>
      <c r="C6" s="928" t="s">
        <v>690</v>
      </c>
      <c r="D6" s="929"/>
      <c r="E6" s="868">
        <f>SUM(E7:E20)</f>
        <v>33121</v>
      </c>
      <c r="F6" s="869">
        <f>SUM(F7:F20)</f>
        <v>33121</v>
      </c>
      <c r="G6" s="870"/>
    </row>
    <row r="7" spans="1:7" ht="30" customHeight="1">
      <c r="A7" s="939" t="s">
        <v>613</v>
      </c>
      <c r="B7" s="940"/>
      <c r="C7" s="941"/>
      <c r="D7" s="876" t="s">
        <v>643</v>
      </c>
      <c r="E7" s="866">
        <v>3000</v>
      </c>
      <c r="F7" s="867">
        <v>3000</v>
      </c>
      <c r="G7" s="942" t="s">
        <v>612</v>
      </c>
    </row>
    <row r="8" spans="1:7" ht="30" customHeight="1">
      <c r="A8" s="939"/>
      <c r="B8" s="940"/>
      <c r="C8" s="941"/>
      <c r="D8" s="877" t="s">
        <v>644</v>
      </c>
      <c r="E8" s="862">
        <v>2850</v>
      </c>
      <c r="F8" s="859">
        <v>2850</v>
      </c>
      <c r="G8" s="943"/>
    </row>
    <row r="9" spans="1:7" ht="30" customHeight="1">
      <c r="A9" s="939"/>
      <c r="B9" s="940"/>
      <c r="C9" s="941"/>
      <c r="D9" s="877" t="s">
        <v>645</v>
      </c>
      <c r="E9" s="862">
        <v>1425</v>
      </c>
      <c r="F9" s="859">
        <v>1425</v>
      </c>
      <c r="G9" s="943"/>
    </row>
    <row r="10" spans="1:7" ht="30" customHeight="1">
      <c r="A10" s="939"/>
      <c r="B10" s="940"/>
      <c r="C10" s="941"/>
      <c r="D10" s="877" t="s">
        <v>646</v>
      </c>
      <c r="E10" s="862">
        <v>1767</v>
      </c>
      <c r="F10" s="859">
        <v>1767</v>
      </c>
      <c r="G10" s="943"/>
    </row>
    <row r="11" spans="1:7" ht="30" customHeight="1">
      <c r="A11" s="939"/>
      <c r="B11" s="940"/>
      <c r="C11" s="941"/>
      <c r="D11" s="877" t="s">
        <v>647</v>
      </c>
      <c r="E11" s="862">
        <v>1320</v>
      </c>
      <c r="F11" s="859">
        <v>1320</v>
      </c>
      <c r="G11" s="943"/>
    </row>
    <row r="12" spans="1:7" ht="30" customHeight="1">
      <c r="A12" s="939"/>
      <c r="B12" s="940"/>
      <c r="C12" s="941"/>
      <c r="D12" s="877" t="s">
        <v>648</v>
      </c>
      <c r="E12" s="862">
        <v>2500</v>
      </c>
      <c r="F12" s="859">
        <v>2500</v>
      </c>
      <c r="G12" s="943"/>
    </row>
    <row r="13" spans="1:7" ht="30" customHeight="1">
      <c r="A13" s="939"/>
      <c r="B13" s="940"/>
      <c r="C13" s="941"/>
      <c r="D13" s="877" t="s">
        <v>649</v>
      </c>
      <c r="E13" s="862">
        <v>2802</v>
      </c>
      <c r="F13" s="859">
        <v>2802</v>
      </c>
      <c r="G13" s="943"/>
    </row>
    <row r="14" spans="1:7" ht="30" customHeight="1">
      <c r="A14" s="939"/>
      <c r="B14" s="940"/>
      <c r="C14" s="941"/>
      <c r="D14" s="877" t="s">
        <v>650</v>
      </c>
      <c r="E14" s="862">
        <v>2600</v>
      </c>
      <c r="F14" s="859">
        <v>2600</v>
      </c>
      <c r="G14" s="943"/>
    </row>
    <row r="15" spans="1:7" ht="30" customHeight="1">
      <c r="A15" s="939"/>
      <c r="B15" s="940"/>
      <c r="C15" s="941"/>
      <c r="D15" s="877" t="s">
        <v>651</v>
      </c>
      <c r="E15" s="862">
        <v>2375</v>
      </c>
      <c r="F15" s="859">
        <v>2375</v>
      </c>
      <c r="G15" s="943"/>
    </row>
    <row r="16" spans="1:7" ht="30" customHeight="1">
      <c r="A16" s="939"/>
      <c r="B16" s="940"/>
      <c r="C16" s="941"/>
      <c r="D16" s="877" t="s">
        <v>652</v>
      </c>
      <c r="E16" s="862">
        <v>2500</v>
      </c>
      <c r="F16" s="859">
        <v>2500</v>
      </c>
      <c r="G16" s="943"/>
    </row>
    <row r="17" spans="1:7" ht="30" customHeight="1">
      <c r="A17" s="939"/>
      <c r="B17" s="940"/>
      <c r="C17" s="941"/>
      <c r="D17" s="877" t="s">
        <v>653</v>
      </c>
      <c r="E17" s="862">
        <v>3000</v>
      </c>
      <c r="F17" s="859">
        <v>3000</v>
      </c>
      <c r="G17" s="943"/>
    </row>
    <row r="18" spans="1:7" ht="30" customHeight="1">
      <c r="A18" s="939"/>
      <c r="B18" s="940"/>
      <c r="C18" s="941"/>
      <c r="D18" s="877" t="s">
        <v>654</v>
      </c>
      <c r="E18" s="862">
        <v>2660</v>
      </c>
      <c r="F18" s="859">
        <v>2660</v>
      </c>
      <c r="G18" s="943"/>
    </row>
    <row r="19" spans="1:7" ht="30" customHeight="1">
      <c r="A19" s="939"/>
      <c r="B19" s="940"/>
      <c r="C19" s="941"/>
      <c r="D19" s="877" t="s">
        <v>655</v>
      </c>
      <c r="E19" s="862">
        <v>2090</v>
      </c>
      <c r="F19" s="859">
        <v>2090</v>
      </c>
      <c r="G19" s="943"/>
    </row>
    <row r="20" spans="1:7" ht="30" customHeight="1" thickBot="1">
      <c r="A20" s="939"/>
      <c r="B20" s="940"/>
      <c r="C20" s="941"/>
      <c r="D20" s="878" t="s">
        <v>656</v>
      </c>
      <c r="E20" s="875">
        <v>2232</v>
      </c>
      <c r="F20" s="871">
        <v>2232</v>
      </c>
      <c r="G20" s="943"/>
    </row>
    <row r="21" spans="1:7" ht="30" customHeight="1" thickBot="1">
      <c r="A21" s="926" t="s">
        <v>694</v>
      </c>
      <c r="B21" s="927"/>
      <c r="C21" s="928" t="s">
        <v>691</v>
      </c>
      <c r="D21" s="929"/>
      <c r="E21" s="868">
        <f>SUM(E22:E30)</f>
        <v>63633</v>
      </c>
      <c r="F21" s="879">
        <f>SUM(F22:F30)</f>
        <v>63633</v>
      </c>
      <c r="G21" s="870"/>
    </row>
    <row r="22" spans="1:7" s="847" customFormat="1" ht="30" customHeight="1">
      <c r="A22" s="939" t="s">
        <v>695</v>
      </c>
      <c r="B22" s="947"/>
      <c r="C22" s="948"/>
      <c r="D22" s="890" t="s">
        <v>657</v>
      </c>
      <c r="E22" s="886">
        <v>15200</v>
      </c>
      <c r="F22" s="880">
        <v>15200</v>
      </c>
      <c r="G22" s="942" t="s">
        <v>612</v>
      </c>
    </row>
    <row r="23" spans="1:7" s="847" customFormat="1" ht="30" customHeight="1">
      <c r="A23" s="949"/>
      <c r="B23" s="947"/>
      <c r="C23" s="948"/>
      <c r="D23" s="890" t="s">
        <v>658</v>
      </c>
      <c r="E23" s="872">
        <v>14230</v>
      </c>
      <c r="F23" s="860">
        <v>14230</v>
      </c>
      <c r="G23" s="943"/>
    </row>
    <row r="24" spans="1:7" s="847" customFormat="1" ht="30" customHeight="1">
      <c r="A24" s="949"/>
      <c r="B24" s="947"/>
      <c r="C24" s="948"/>
      <c r="D24" s="890" t="s">
        <v>659</v>
      </c>
      <c r="E24" s="872">
        <v>2184</v>
      </c>
      <c r="F24" s="860">
        <v>2184</v>
      </c>
      <c r="G24" s="943"/>
    </row>
    <row r="25" spans="1:7" s="847" customFormat="1" ht="30" customHeight="1">
      <c r="A25" s="949"/>
      <c r="B25" s="947"/>
      <c r="C25" s="948"/>
      <c r="D25" s="890" t="s">
        <v>647</v>
      </c>
      <c r="E25" s="872">
        <v>7020</v>
      </c>
      <c r="F25" s="860">
        <v>7020</v>
      </c>
      <c r="G25" s="943"/>
    </row>
    <row r="26" spans="1:7" s="847" customFormat="1" ht="30" customHeight="1">
      <c r="A26" s="949"/>
      <c r="B26" s="947"/>
      <c r="C26" s="948"/>
      <c r="D26" s="890" t="s">
        <v>660</v>
      </c>
      <c r="E26" s="872">
        <v>4987</v>
      </c>
      <c r="F26" s="860">
        <v>4987</v>
      </c>
      <c r="G26" s="943"/>
    </row>
    <row r="27" spans="1:7" s="847" customFormat="1" ht="30" customHeight="1">
      <c r="A27" s="949"/>
      <c r="B27" s="947"/>
      <c r="C27" s="948"/>
      <c r="D27" s="890" t="s">
        <v>661</v>
      </c>
      <c r="E27" s="872">
        <v>2546</v>
      </c>
      <c r="F27" s="860">
        <v>2546</v>
      </c>
      <c r="G27" s="943"/>
    </row>
    <row r="28" spans="1:7" s="847" customFormat="1" ht="30" customHeight="1">
      <c r="A28" s="949"/>
      <c r="B28" s="947"/>
      <c r="C28" s="948"/>
      <c r="D28" s="890" t="s">
        <v>644</v>
      </c>
      <c r="E28" s="872">
        <v>5225</v>
      </c>
      <c r="F28" s="860">
        <v>5225</v>
      </c>
      <c r="G28" s="943"/>
    </row>
    <row r="29" spans="1:7" s="847" customFormat="1" ht="30" customHeight="1">
      <c r="A29" s="949"/>
      <c r="B29" s="947"/>
      <c r="C29" s="948"/>
      <c r="D29" s="889" t="s">
        <v>662</v>
      </c>
      <c r="E29" s="863">
        <v>3866</v>
      </c>
      <c r="F29" s="860">
        <v>3866</v>
      </c>
      <c r="G29" s="943"/>
    </row>
    <row r="30" spans="1:7" s="847" customFormat="1" ht="30" customHeight="1" thickBot="1">
      <c r="A30" s="949"/>
      <c r="B30" s="947"/>
      <c r="C30" s="948"/>
      <c r="D30" s="891" t="s">
        <v>663</v>
      </c>
      <c r="E30" s="888">
        <v>8375</v>
      </c>
      <c r="F30" s="865">
        <v>8375</v>
      </c>
      <c r="G30" s="943"/>
    </row>
    <row r="31" spans="1:7" s="847" customFormat="1" ht="30" customHeight="1" thickBot="1">
      <c r="A31" s="926" t="s">
        <v>694</v>
      </c>
      <c r="B31" s="927"/>
      <c r="C31" s="928" t="s">
        <v>692</v>
      </c>
      <c r="D31" s="929"/>
      <c r="E31" s="873">
        <f>SUM(E32:E56)</f>
        <v>25000</v>
      </c>
      <c r="F31" s="874">
        <f>SUM(F32:F56)</f>
        <v>25000</v>
      </c>
      <c r="G31" s="864"/>
    </row>
    <row r="32" spans="1:7" ht="30" customHeight="1">
      <c r="A32" s="930" t="s">
        <v>664</v>
      </c>
      <c r="B32" s="931"/>
      <c r="C32" s="932"/>
      <c r="D32" s="893" t="s">
        <v>665</v>
      </c>
      <c r="E32" s="896">
        <v>500</v>
      </c>
      <c r="F32" s="887">
        <v>500</v>
      </c>
      <c r="G32" s="944" t="s">
        <v>612</v>
      </c>
    </row>
    <row r="33" spans="1:7" s="892" customFormat="1" ht="30" customHeight="1">
      <c r="A33" s="933"/>
      <c r="B33" s="934"/>
      <c r="C33" s="935"/>
      <c r="D33" s="893" t="s">
        <v>666</v>
      </c>
      <c r="E33" s="896">
        <v>500</v>
      </c>
      <c r="F33" s="881">
        <v>500</v>
      </c>
      <c r="G33" s="945"/>
    </row>
    <row r="34" spans="1:7" s="892" customFormat="1" ht="30" customHeight="1">
      <c r="A34" s="933"/>
      <c r="B34" s="934"/>
      <c r="C34" s="935"/>
      <c r="D34" s="893" t="s">
        <v>667</v>
      </c>
      <c r="E34" s="896">
        <v>1000</v>
      </c>
      <c r="F34" s="881">
        <v>1000</v>
      </c>
      <c r="G34" s="945"/>
    </row>
    <row r="35" spans="1:7" s="892" customFormat="1" ht="30" customHeight="1">
      <c r="A35" s="933"/>
      <c r="B35" s="934"/>
      <c r="C35" s="935"/>
      <c r="D35" s="893" t="s">
        <v>668</v>
      </c>
      <c r="E35" s="896">
        <v>1500</v>
      </c>
      <c r="F35" s="881">
        <v>1500</v>
      </c>
      <c r="G35" s="945"/>
    </row>
    <row r="36" spans="1:7" s="892" customFormat="1" ht="30" customHeight="1">
      <c r="A36" s="933"/>
      <c r="B36" s="934"/>
      <c r="C36" s="935"/>
      <c r="D36" s="893" t="s">
        <v>669</v>
      </c>
      <c r="E36" s="896">
        <v>1500</v>
      </c>
      <c r="F36" s="881">
        <v>1500</v>
      </c>
      <c r="G36" s="945"/>
    </row>
    <row r="37" spans="1:7" s="892" customFormat="1" ht="30" customHeight="1">
      <c r="A37" s="933"/>
      <c r="B37" s="934"/>
      <c r="C37" s="935"/>
      <c r="D37" s="893" t="s">
        <v>670</v>
      </c>
      <c r="E37" s="896">
        <v>500</v>
      </c>
      <c r="F37" s="881">
        <v>500</v>
      </c>
      <c r="G37" s="945"/>
    </row>
    <row r="38" spans="1:7" s="892" customFormat="1" ht="30" customHeight="1">
      <c r="A38" s="933"/>
      <c r="B38" s="934"/>
      <c r="C38" s="935"/>
      <c r="D38" s="893" t="s">
        <v>671</v>
      </c>
      <c r="E38" s="896">
        <v>300</v>
      </c>
      <c r="F38" s="881">
        <v>300</v>
      </c>
      <c r="G38" s="945"/>
    </row>
    <row r="39" spans="1:7" s="892" customFormat="1" ht="30" customHeight="1">
      <c r="A39" s="933"/>
      <c r="B39" s="934"/>
      <c r="C39" s="935"/>
      <c r="D39" s="893" t="s">
        <v>672</v>
      </c>
      <c r="E39" s="896">
        <v>1500</v>
      </c>
      <c r="F39" s="881">
        <v>1500</v>
      </c>
      <c r="G39" s="945"/>
    </row>
    <row r="40" spans="1:7" s="892" customFormat="1" ht="30" customHeight="1">
      <c r="A40" s="933"/>
      <c r="B40" s="934"/>
      <c r="C40" s="935"/>
      <c r="D40" s="893" t="s">
        <v>673</v>
      </c>
      <c r="E40" s="896">
        <v>1000</v>
      </c>
      <c r="F40" s="881">
        <v>1000</v>
      </c>
      <c r="G40" s="945"/>
    </row>
    <row r="41" spans="1:7" s="892" customFormat="1" ht="30" customHeight="1">
      <c r="A41" s="933"/>
      <c r="B41" s="934"/>
      <c r="C41" s="935"/>
      <c r="D41" s="893" t="s">
        <v>674</v>
      </c>
      <c r="E41" s="896">
        <v>1500</v>
      </c>
      <c r="F41" s="881">
        <v>1500</v>
      </c>
      <c r="G41" s="945"/>
    </row>
    <row r="42" spans="1:7" s="892" customFormat="1" ht="30" customHeight="1">
      <c r="A42" s="933"/>
      <c r="B42" s="934"/>
      <c r="C42" s="935"/>
      <c r="D42" s="893" t="s">
        <v>675</v>
      </c>
      <c r="E42" s="896">
        <v>1000</v>
      </c>
      <c r="F42" s="881">
        <v>1000</v>
      </c>
      <c r="G42" s="945"/>
    </row>
    <row r="43" spans="1:7" s="892" customFormat="1" ht="30" customHeight="1">
      <c r="A43" s="933"/>
      <c r="B43" s="934"/>
      <c r="C43" s="935"/>
      <c r="D43" s="893" t="s">
        <v>676</v>
      </c>
      <c r="E43" s="896">
        <v>1500</v>
      </c>
      <c r="F43" s="881">
        <v>1500</v>
      </c>
      <c r="G43" s="945"/>
    </row>
    <row r="44" spans="1:7" s="892" customFormat="1" ht="30" customHeight="1">
      <c r="A44" s="933"/>
      <c r="B44" s="934"/>
      <c r="C44" s="935"/>
      <c r="D44" s="893" t="s">
        <v>677</v>
      </c>
      <c r="E44" s="896">
        <v>500</v>
      </c>
      <c r="F44" s="881">
        <v>500</v>
      </c>
      <c r="G44" s="945"/>
    </row>
    <row r="45" spans="1:7" s="892" customFormat="1" ht="30" customHeight="1">
      <c r="A45" s="933"/>
      <c r="B45" s="934"/>
      <c r="C45" s="935"/>
      <c r="D45" s="893" t="s">
        <v>678</v>
      </c>
      <c r="E45" s="896">
        <v>1000</v>
      </c>
      <c r="F45" s="881">
        <v>1000</v>
      </c>
      <c r="G45" s="945"/>
    </row>
    <row r="46" spans="1:7" s="892" customFormat="1" ht="30" customHeight="1">
      <c r="A46" s="933"/>
      <c r="B46" s="934"/>
      <c r="C46" s="935"/>
      <c r="D46" s="893" t="s">
        <v>679</v>
      </c>
      <c r="E46" s="896">
        <v>1000</v>
      </c>
      <c r="F46" s="881">
        <v>1000</v>
      </c>
      <c r="G46" s="945"/>
    </row>
    <row r="47" spans="1:7" s="892" customFormat="1" ht="30" customHeight="1">
      <c r="A47" s="933"/>
      <c r="B47" s="934"/>
      <c r="C47" s="935"/>
      <c r="D47" s="893" t="s">
        <v>680</v>
      </c>
      <c r="E47" s="896">
        <v>500</v>
      </c>
      <c r="F47" s="881">
        <v>500</v>
      </c>
      <c r="G47" s="945"/>
    </row>
    <row r="48" spans="1:7" s="892" customFormat="1" ht="30" customHeight="1">
      <c r="A48" s="933"/>
      <c r="B48" s="934"/>
      <c r="C48" s="935"/>
      <c r="D48" s="893" t="s">
        <v>681</v>
      </c>
      <c r="E48" s="896">
        <v>500</v>
      </c>
      <c r="F48" s="881">
        <v>500</v>
      </c>
      <c r="G48" s="945"/>
    </row>
    <row r="49" spans="1:7" s="892" customFormat="1" ht="30" customHeight="1">
      <c r="A49" s="933"/>
      <c r="B49" s="934"/>
      <c r="C49" s="935"/>
      <c r="D49" s="893" t="s">
        <v>682</v>
      </c>
      <c r="E49" s="896">
        <v>500</v>
      </c>
      <c r="F49" s="881">
        <v>500</v>
      </c>
      <c r="G49" s="945"/>
    </row>
    <row r="50" spans="1:7" s="892" customFormat="1" ht="30" customHeight="1">
      <c r="A50" s="933"/>
      <c r="B50" s="934"/>
      <c r="C50" s="935"/>
      <c r="D50" s="893" t="s">
        <v>683</v>
      </c>
      <c r="E50" s="896">
        <v>1000</v>
      </c>
      <c r="F50" s="881">
        <v>1000</v>
      </c>
      <c r="G50" s="945"/>
    </row>
    <row r="51" spans="1:7" s="892" customFormat="1" ht="30" customHeight="1">
      <c r="A51" s="933"/>
      <c r="B51" s="934"/>
      <c r="C51" s="935"/>
      <c r="D51" s="893" t="s">
        <v>684</v>
      </c>
      <c r="E51" s="896">
        <v>2000</v>
      </c>
      <c r="F51" s="881">
        <v>2000</v>
      </c>
      <c r="G51" s="945"/>
    </row>
    <row r="52" spans="1:7" s="892" customFormat="1" ht="30" customHeight="1">
      <c r="A52" s="933"/>
      <c r="B52" s="934"/>
      <c r="C52" s="935"/>
      <c r="D52" s="893" t="s">
        <v>685</v>
      </c>
      <c r="E52" s="896">
        <v>500</v>
      </c>
      <c r="F52" s="881">
        <v>500</v>
      </c>
      <c r="G52" s="945"/>
    </row>
    <row r="53" spans="1:7" s="892" customFormat="1" ht="30" customHeight="1">
      <c r="A53" s="933"/>
      <c r="B53" s="934"/>
      <c r="C53" s="935"/>
      <c r="D53" s="893" t="s">
        <v>686</v>
      </c>
      <c r="E53" s="896">
        <v>1500</v>
      </c>
      <c r="F53" s="881">
        <v>1500</v>
      </c>
      <c r="G53" s="945"/>
    </row>
    <row r="54" spans="1:7" s="892" customFormat="1" ht="30" customHeight="1">
      <c r="A54" s="933"/>
      <c r="B54" s="934"/>
      <c r="C54" s="935"/>
      <c r="D54" s="893" t="s">
        <v>687</v>
      </c>
      <c r="E54" s="896">
        <v>200</v>
      </c>
      <c r="F54" s="881">
        <v>200</v>
      </c>
      <c r="G54" s="945"/>
    </row>
    <row r="55" spans="1:7" s="892" customFormat="1" ht="30" customHeight="1">
      <c r="A55" s="933"/>
      <c r="B55" s="934"/>
      <c r="C55" s="935"/>
      <c r="D55" s="893" t="s">
        <v>688</v>
      </c>
      <c r="E55" s="896">
        <v>2000</v>
      </c>
      <c r="F55" s="881">
        <v>2000</v>
      </c>
      <c r="G55" s="945"/>
    </row>
    <row r="56" spans="1:7" s="892" customFormat="1" ht="30" customHeight="1" thickBot="1">
      <c r="A56" s="936"/>
      <c r="B56" s="937"/>
      <c r="C56" s="938"/>
      <c r="D56" s="894" t="s">
        <v>689</v>
      </c>
      <c r="E56" s="895">
        <v>1500</v>
      </c>
      <c r="F56" s="882">
        <v>1500</v>
      </c>
      <c r="G56" s="946"/>
    </row>
  </sheetData>
  <autoFilter ref="A4:G20">
    <filterColumn colId="0" showButton="0"/>
  </autoFilter>
  <mergeCells count="21">
    <mergeCell ref="C5:D5"/>
    <mergeCell ref="A5:B5"/>
    <mergeCell ref="A1:G1"/>
    <mergeCell ref="A3:B4"/>
    <mergeCell ref="C3:C4"/>
    <mergeCell ref="D3:D4"/>
    <mergeCell ref="E3:E4"/>
    <mergeCell ref="F3:F4"/>
    <mergeCell ref="G3:G4"/>
    <mergeCell ref="A6:B6"/>
    <mergeCell ref="C6:D6"/>
    <mergeCell ref="A21:B21"/>
    <mergeCell ref="C21:D21"/>
    <mergeCell ref="A22:C30"/>
    <mergeCell ref="A31:B31"/>
    <mergeCell ref="C31:D31"/>
    <mergeCell ref="A32:C56"/>
    <mergeCell ref="A7:C20"/>
    <mergeCell ref="G7:G20"/>
    <mergeCell ref="G22:G30"/>
    <mergeCell ref="G32:G56"/>
  </mergeCells>
  <phoneticPr fontId="5" type="noConversion"/>
  <pageMargins left="0.7" right="0.7" top="0.75" bottom="0.75" header="0.3" footer="0.3"/>
  <pageSetup paperSize="9" scale="92" fitToHeight="0" orientation="landscape" r:id="rId1"/>
  <headerFooter>
    <oddFooter>&amp;C- &amp;P -</oddFooter>
  </headerFooter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31"/>
  <sheetViews>
    <sheetView tabSelected="1" zoomScale="70" zoomScaleNormal="70" zoomScaleSheetLayoutView="55" workbookViewId="0">
      <pane ySplit="5" topLeftCell="A6" activePane="bottomLeft" state="frozen"/>
      <selection pane="bottomLeft" activeCell="N426" sqref="N426"/>
    </sheetView>
  </sheetViews>
  <sheetFormatPr defaultRowHeight="16.5"/>
  <cols>
    <col min="1" max="1" width="24.42578125" style="2" bestFit="1" customWidth="1"/>
    <col min="2" max="2" width="8.140625" style="2" bestFit="1" customWidth="1"/>
    <col min="3" max="3" width="11" style="2" bestFit="1" customWidth="1"/>
    <col min="4" max="4" width="21.5703125" style="7" customWidth="1"/>
    <col min="5" max="5" width="32.5703125" style="3" customWidth="1"/>
    <col min="6" max="6" width="73.28515625" style="3" customWidth="1"/>
    <col min="7" max="7" width="22.140625" style="352" customWidth="1"/>
    <col min="8" max="8" width="23" style="9" customWidth="1"/>
    <col min="9" max="9" width="25.85546875" style="9" bestFit="1" customWidth="1"/>
    <col min="10" max="10" width="30.140625" style="9" bestFit="1" customWidth="1"/>
    <col min="11" max="11" width="22" style="6" customWidth="1"/>
    <col min="12" max="12" width="19.140625" style="358" customWidth="1"/>
    <col min="13" max="20" width="8.85546875" style="9" customWidth="1"/>
    <col min="21" max="16384" width="9.140625" style="9"/>
  </cols>
  <sheetData>
    <row r="1" spans="1:12" ht="83.25" customHeight="1">
      <c r="A1" s="904" t="s">
        <v>240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</row>
    <row r="2" spans="1:12" ht="27.75" customHeight="1" thickBot="1">
      <c r="G2" s="72"/>
      <c r="H2" s="73"/>
      <c r="I2" s="74"/>
      <c r="J2" s="1"/>
      <c r="K2" s="5"/>
      <c r="L2" s="846" t="s">
        <v>606</v>
      </c>
    </row>
    <row r="3" spans="1:12" ht="22.5" customHeight="1">
      <c r="A3" s="905" t="s">
        <v>241</v>
      </c>
      <c r="B3" s="1049" t="s">
        <v>242</v>
      </c>
      <c r="C3" s="1049" t="s">
        <v>243</v>
      </c>
      <c r="D3" s="907" t="s">
        <v>244</v>
      </c>
      <c r="E3" s="921" t="s">
        <v>245</v>
      </c>
      <c r="F3" s="909" t="s">
        <v>246</v>
      </c>
      <c r="G3" s="1051" t="s">
        <v>247</v>
      </c>
      <c r="H3" s="921"/>
      <c r="I3" s="1052" t="s">
        <v>248</v>
      </c>
      <c r="J3" s="1053"/>
      <c r="K3" s="1054" t="s">
        <v>249</v>
      </c>
      <c r="L3" s="1045" t="s">
        <v>701</v>
      </c>
    </row>
    <row r="4" spans="1:12" ht="19.5" thickBot="1">
      <c r="A4" s="906"/>
      <c r="B4" s="1050"/>
      <c r="C4" s="1050"/>
      <c r="D4" s="908"/>
      <c r="E4" s="922"/>
      <c r="F4" s="910"/>
      <c r="G4" s="359" t="s">
        <v>250</v>
      </c>
      <c r="H4" s="360" t="s">
        <v>251</v>
      </c>
      <c r="I4" s="357" t="s">
        <v>252</v>
      </c>
      <c r="J4" s="16" t="s">
        <v>253</v>
      </c>
      <c r="K4" s="1055"/>
      <c r="L4" s="1046"/>
    </row>
    <row r="5" spans="1:12" ht="30" customHeight="1" thickBot="1">
      <c r="A5" s="25" t="s">
        <v>254</v>
      </c>
      <c r="B5" s="355"/>
      <c r="C5" s="355"/>
      <c r="D5" s="899" t="s">
        <v>255</v>
      </c>
      <c r="E5" s="899"/>
      <c r="F5" s="900"/>
      <c r="G5" s="361">
        <f>G6+G11+G53+G129+G181+G185+G258+G290+G293+G300+G371+G377+G391+G412+G415+G419</f>
        <v>11731662</v>
      </c>
      <c r="H5" s="362">
        <f t="shared" ref="H5:K5" si="0">H6+H11+H53+H129+H181+H185+H258+H290+H293+H300+H371+H377+H391+H412+H415+H419</f>
        <v>12141165</v>
      </c>
      <c r="I5" s="362">
        <f t="shared" si="0"/>
        <v>6020145</v>
      </c>
      <c r="J5" s="17">
        <f t="shared" si="0"/>
        <v>12441860</v>
      </c>
      <c r="K5" s="35">
        <f t="shared" si="0"/>
        <v>12311039</v>
      </c>
      <c r="L5" s="363"/>
    </row>
    <row r="6" spans="1:12" ht="34.5" customHeight="1" thickBot="1">
      <c r="A6" s="29" t="s">
        <v>256</v>
      </c>
      <c r="B6" s="356"/>
      <c r="C6" s="356"/>
      <c r="D6" s="901" t="s">
        <v>257</v>
      </c>
      <c r="E6" s="901"/>
      <c r="F6" s="902"/>
      <c r="G6" s="364">
        <f>SUM(G8:G10)</f>
        <v>22491</v>
      </c>
      <c r="H6" s="126">
        <f t="shared" ref="H6:K6" si="1">SUM(H8:H10)</f>
        <v>20480</v>
      </c>
      <c r="I6" s="126">
        <f t="shared" si="1"/>
        <v>23166</v>
      </c>
      <c r="J6" s="30">
        <f t="shared" si="1"/>
        <v>23166</v>
      </c>
      <c r="K6" s="36">
        <f t="shared" si="1"/>
        <v>21646</v>
      </c>
      <c r="L6" s="365"/>
    </row>
    <row r="7" spans="1:12" ht="35.1" customHeight="1">
      <c r="A7" s="26"/>
      <c r="B7" s="1047"/>
      <c r="C7" s="1048"/>
      <c r="D7" s="1041" t="s">
        <v>258</v>
      </c>
      <c r="E7" s="1041"/>
      <c r="F7" s="75" t="s">
        <v>257</v>
      </c>
      <c r="G7" s="366">
        <f>SUM(G8:G10)</f>
        <v>22491</v>
      </c>
      <c r="H7" s="367">
        <f>SUM(H8:H10)</f>
        <v>20480</v>
      </c>
      <c r="I7" s="367">
        <f t="shared" ref="I7:K7" si="2">SUM(I8:I10)</f>
        <v>23166</v>
      </c>
      <c r="J7" s="76">
        <f t="shared" si="2"/>
        <v>23166</v>
      </c>
      <c r="K7" s="368">
        <f t="shared" si="2"/>
        <v>21646</v>
      </c>
      <c r="L7" s="369"/>
    </row>
    <row r="8" spans="1:12" s="374" customFormat="1" ht="60" customHeight="1">
      <c r="A8" s="370"/>
      <c r="B8" s="371" t="s">
        <v>259</v>
      </c>
      <c r="C8" s="79">
        <v>12</v>
      </c>
      <c r="D8" s="80" t="s">
        <v>260</v>
      </c>
      <c r="E8" s="11" t="s">
        <v>261</v>
      </c>
      <c r="F8" s="81" t="s">
        <v>262</v>
      </c>
      <c r="G8" s="372">
        <v>15480</v>
      </c>
      <c r="H8" s="83">
        <v>15480</v>
      </c>
      <c r="I8" s="83">
        <v>17000</v>
      </c>
      <c r="J8" s="82">
        <v>17000</v>
      </c>
      <c r="K8" s="1056">
        <v>15480</v>
      </c>
      <c r="L8" s="373"/>
    </row>
    <row r="9" spans="1:12" ht="49.5" customHeight="1">
      <c r="A9" s="26"/>
      <c r="B9" s="375" t="s">
        <v>18</v>
      </c>
      <c r="C9" s="84">
        <v>18</v>
      </c>
      <c r="D9" s="22" t="s">
        <v>260</v>
      </c>
      <c r="E9" s="13" t="s">
        <v>263</v>
      </c>
      <c r="F9" s="85" t="s">
        <v>264</v>
      </c>
      <c r="G9" s="376">
        <v>7011</v>
      </c>
      <c r="H9" s="86">
        <v>5000</v>
      </c>
      <c r="I9" s="86">
        <v>5000</v>
      </c>
      <c r="J9" s="10">
        <v>5000</v>
      </c>
      <c r="K9" s="377">
        <v>5000</v>
      </c>
      <c r="L9" s="378"/>
    </row>
    <row r="10" spans="1:12" ht="84" customHeight="1" thickBot="1">
      <c r="A10" s="26"/>
      <c r="B10" s="379" t="s">
        <v>18</v>
      </c>
      <c r="C10" s="350">
        <v>27</v>
      </c>
      <c r="D10" s="380" t="s">
        <v>260</v>
      </c>
      <c r="E10" s="381" t="s">
        <v>265</v>
      </c>
      <c r="F10" s="382" t="s">
        <v>266</v>
      </c>
      <c r="G10" s="383">
        <v>0</v>
      </c>
      <c r="H10" s="384">
        <v>0</v>
      </c>
      <c r="I10" s="384">
        <v>1166</v>
      </c>
      <c r="J10" s="385">
        <v>1166</v>
      </c>
      <c r="K10" s="377">
        <v>1166</v>
      </c>
      <c r="L10" s="378"/>
    </row>
    <row r="11" spans="1:12" ht="35.1" customHeight="1" thickBot="1">
      <c r="A11" s="29" t="s">
        <v>267</v>
      </c>
      <c r="B11" s="356"/>
      <c r="C11" s="356"/>
      <c r="D11" s="901" t="s">
        <v>268</v>
      </c>
      <c r="E11" s="901"/>
      <c r="F11" s="902"/>
      <c r="G11" s="386">
        <f>G12+G17+G19+G21+G23+G25+G27+G30+G33+G43+G47+G49+G51</f>
        <v>278313</v>
      </c>
      <c r="H11" s="88">
        <f t="shared" ref="H11:K11" si="3">H12+H17+H19+H21+H23+H25+H27+H30+H33+H43+H47+H49+H51</f>
        <v>272928</v>
      </c>
      <c r="I11" s="88">
        <f t="shared" si="3"/>
        <v>298223</v>
      </c>
      <c r="J11" s="33">
        <f t="shared" si="3"/>
        <v>283223</v>
      </c>
      <c r="K11" s="37">
        <f t="shared" si="3"/>
        <v>283223</v>
      </c>
      <c r="L11" s="387"/>
    </row>
    <row r="12" spans="1:12" ht="35.1" customHeight="1">
      <c r="A12" s="388"/>
      <c r="B12" s="1043"/>
      <c r="C12" s="1044"/>
      <c r="D12" s="1017" t="s">
        <v>269</v>
      </c>
      <c r="E12" s="1040"/>
      <c r="F12" s="96" t="s">
        <v>270</v>
      </c>
      <c r="G12" s="389">
        <f>SUM(G13:G16)</f>
        <v>9940</v>
      </c>
      <c r="H12" s="98">
        <f t="shared" ref="H12:K12" si="4">SUM(H13:H16)</f>
        <v>11340</v>
      </c>
      <c r="I12" s="98">
        <f t="shared" si="4"/>
        <v>11340</v>
      </c>
      <c r="J12" s="97">
        <f t="shared" si="4"/>
        <v>11340</v>
      </c>
      <c r="K12" s="99">
        <f t="shared" si="4"/>
        <v>11340</v>
      </c>
      <c r="L12" s="390"/>
    </row>
    <row r="13" spans="1:12" ht="60" customHeight="1">
      <c r="A13" s="388"/>
      <c r="B13" s="391" t="s">
        <v>259</v>
      </c>
      <c r="C13" s="392">
        <v>41</v>
      </c>
      <c r="D13" s="100" t="s">
        <v>22</v>
      </c>
      <c r="E13" s="101" t="s">
        <v>263</v>
      </c>
      <c r="F13" s="102" t="s">
        <v>29</v>
      </c>
      <c r="G13" s="393">
        <v>5400</v>
      </c>
      <c r="H13" s="104">
        <v>5400</v>
      </c>
      <c r="I13" s="104">
        <v>5400</v>
      </c>
      <c r="J13" s="103">
        <v>5400</v>
      </c>
      <c r="K13" s="119">
        <v>5400</v>
      </c>
      <c r="L13" s="394"/>
    </row>
    <row r="14" spans="1:12" ht="60" customHeight="1">
      <c r="A14" s="388"/>
      <c r="B14" s="375" t="s">
        <v>259</v>
      </c>
      <c r="C14" s="395">
        <v>46</v>
      </c>
      <c r="D14" s="105" t="s">
        <v>22</v>
      </c>
      <c r="E14" s="20" t="s">
        <v>28</v>
      </c>
      <c r="F14" s="106" t="s">
        <v>271</v>
      </c>
      <c r="G14" s="396">
        <v>3270</v>
      </c>
      <c r="H14" s="107">
        <v>3270</v>
      </c>
      <c r="I14" s="107">
        <v>3270</v>
      </c>
      <c r="J14" s="12">
        <v>3270</v>
      </c>
      <c r="K14" s="120">
        <v>3270</v>
      </c>
      <c r="L14" s="397"/>
    </row>
    <row r="15" spans="1:12" ht="60" customHeight="1">
      <c r="A15" s="388"/>
      <c r="B15" s="375" t="s">
        <v>259</v>
      </c>
      <c r="C15" s="395">
        <v>51</v>
      </c>
      <c r="D15" s="105" t="s">
        <v>22</v>
      </c>
      <c r="E15" s="20" t="s">
        <v>28</v>
      </c>
      <c r="F15" s="106" t="s">
        <v>272</v>
      </c>
      <c r="G15" s="396">
        <v>0</v>
      </c>
      <c r="H15" s="107">
        <v>1400</v>
      </c>
      <c r="I15" s="107">
        <v>1400</v>
      </c>
      <c r="J15" s="12">
        <v>1400</v>
      </c>
      <c r="K15" s="120">
        <v>1400</v>
      </c>
      <c r="L15" s="397"/>
    </row>
    <row r="16" spans="1:12" ht="60" customHeight="1">
      <c r="A16" s="388"/>
      <c r="B16" s="398" t="s">
        <v>259</v>
      </c>
      <c r="C16" s="399">
        <v>56</v>
      </c>
      <c r="D16" s="108" t="s">
        <v>22</v>
      </c>
      <c r="E16" s="109" t="s">
        <v>28</v>
      </c>
      <c r="F16" s="110" t="s">
        <v>273</v>
      </c>
      <c r="G16" s="400">
        <v>1270</v>
      </c>
      <c r="H16" s="112">
        <v>1270</v>
      </c>
      <c r="I16" s="112">
        <v>1270</v>
      </c>
      <c r="J16" s="111">
        <v>1270</v>
      </c>
      <c r="K16" s="115">
        <v>1270</v>
      </c>
      <c r="L16" s="401"/>
    </row>
    <row r="17" spans="1:12" ht="35.1" customHeight="1">
      <c r="A17" s="388"/>
      <c r="B17" s="987"/>
      <c r="C17" s="988"/>
      <c r="D17" s="1017" t="s">
        <v>274</v>
      </c>
      <c r="E17" s="1040"/>
      <c r="F17" s="96" t="s">
        <v>275</v>
      </c>
      <c r="G17" s="389">
        <v>2000</v>
      </c>
      <c r="H17" s="98">
        <v>2000</v>
      </c>
      <c r="I17" s="98">
        <v>2000</v>
      </c>
      <c r="J17" s="97">
        <v>2000</v>
      </c>
      <c r="K17" s="99">
        <v>2000</v>
      </c>
      <c r="L17" s="402"/>
    </row>
    <row r="18" spans="1:12" ht="60" customHeight="1">
      <c r="A18" s="388"/>
      <c r="B18" s="87" t="s">
        <v>259</v>
      </c>
      <c r="C18" s="403">
        <v>63</v>
      </c>
      <c r="D18" s="91" t="s">
        <v>22</v>
      </c>
      <c r="E18" s="92" t="s">
        <v>23</v>
      </c>
      <c r="F18" s="93" t="s">
        <v>25</v>
      </c>
      <c r="G18" s="404">
        <v>2000</v>
      </c>
      <c r="H18" s="95">
        <v>2000</v>
      </c>
      <c r="I18" s="95">
        <v>2000</v>
      </c>
      <c r="J18" s="94">
        <v>2000</v>
      </c>
      <c r="K18" s="1057">
        <v>2000</v>
      </c>
      <c r="L18" s="405"/>
    </row>
    <row r="19" spans="1:12" ht="35.1" customHeight="1">
      <c r="A19" s="388"/>
      <c r="B19" s="987"/>
      <c r="C19" s="988"/>
      <c r="D19" s="1017" t="s">
        <v>276</v>
      </c>
      <c r="E19" s="1018"/>
      <c r="F19" s="96" t="s">
        <v>275</v>
      </c>
      <c r="G19" s="389">
        <v>3800</v>
      </c>
      <c r="H19" s="98">
        <v>3800</v>
      </c>
      <c r="I19" s="98">
        <v>3800</v>
      </c>
      <c r="J19" s="97">
        <v>3800</v>
      </c>
      <c r="K19" s="99">
        <v>3800</v>
      </c>
      <c r="L19" s="402"/>
    </row>
    <row r="20" spans="1:12" ht="60" customHeight="1">
      <c r="A20" s="26"/>
      <c r="B20" s="87" t="s">
        <v>259</v>
      </c>
      <c r="C20" s="406">
        <v>70</v>
      </c>
      <c r="D20" s="91" t="s">
        <v>22</v>
      </c>
      <c r="E20" s="92" t="s">
        <v>23</v>
      </c>
      <c r="F20" s="93" t="s">
        <v>277</v>
      </c>
      <c r="G20" s="404">
        <v>3800</v>
      </c>
      <c r="H20" s="95">
        <v>3800</v>
      </c>
      <c r="I20" s="95">
        <v>3800</v>
      </c>
      <c r="J20" s="94">
        <v>3800</v>
      </c>
      <c r="K20" s="1057">
        <v>3800</v>
      </c>
      <c r="L20" s="405"/>
    </row>
    <row r="21" spans="1:12" ht="35.1" customHeight="1">
      <c r="A21" s="388"/>
      <c r="B21" s="987"/>
      <c r="C21" s="988"/>
      <c r="D21" s="1017" t="s">
        <v>278</v>
      </c>
      <c r="E21" s="1040"/>
      <c r="F21" s="96" t="s">
        <v>275</v>
      </c>
      <c r="G21" s="389">
        <v>1780</v>
      </c>
      <c r="H21" s="98">
        <v>1780</v>
      </c>
      <c r="I21" s="98">
        <v>1780</v>
      </c>
      <c r="J21" s="97">
        <v>1780</v>
      </c>
      <c r="K21" s="99">
        <v>1780</v>
      </c>
      <c r="L21" s="402"/>
    </row>
    <row r="22" spans="1:12" ht="60" customHeight="1">
      <c r="A22" s="388"/>
      <c r="B22" s="87" t="s">
        <v>259</v>
      </c>
      <c r="C22" s="403">
        <v>77</v>
      </c>
      <c r="D22" s="91" t="s">
        <v>22</v>
      </c>
      <c r="E22" s="92" t="s">
        <v>23</v>
      </c>
      <c r="F22" s="93" t="s">
        <v>26</v>
      </c>
      <c r="G22" s="404">
        <v>1780</v>
      </c>
      <c r="H22" s="95">
        <v>1780</v>
      </c>
      <c r="I22" s="95">
        <v>1780</v>
      </c>
      <c r="J22" s="94">
        <v>1780</v>
      </c>
      <c r="K22" s="1057">
        <v>1780</v>
      </c>
      <c r="L22" s="405"/>
    </row>
    <row r="23" spans="1:12" ht="35.1" customHeight="1">
      <c r="A23" s="388"/>
      <c r="B23" s="987"/>
      <c r="C23" s="988"/>
      <c r="D23" s="1041" t="s">
        <v>279</v>
      </c>
      <c r="E23" s="1042"/>
      <c r="F23" s="89" t="s">
        <v>275</v>
      </c>
      <c r="G23" s="407">
        <f>SUM(G24)</f>
        <v>3000</v>
      </c>
      <c r="H23" s="77">
        <f t="shared" ref="H23:K23" si="5">SUM(H24)</f>
        <v>3000</v>
      </c>
      <c r="I23" s="77">
        <f t="shared" si="5"/>
        <v>3000</v>
      </c>
      <c r="J23" s="90">
        <f t="shared" si="5"/>
        <v>3000</v>
      </c>
      <c r="K23" s="78">
        <f t="shared" si="5"/>
        <v>3000</v>
      </c>
      <c r="L23" s="408"/>
    </row>
    <row r="24" spans="1:12" ht="59.25" customHeight="1">
      <c r="A24" s="26"/>
      <c r="B24" s="87" t="s">
        <v>259</v>
      </c>
      <c r="C24" s="406">
        <v>84</v>
      </c>
      <c r="D24" s="91" t="s">
        <v>22</v>
      </c>
      <c r="E24" s="92" t="s">
        <v>23</v>
      </c>
      <c r="F24" s="93" t="s">
        <v>24</v>
      </c>
      <c r="G24" s="404">
        <v>3000</v>
      </c>
      <c r="H24" s="95">
        <v>3000</v>
      </c>
      <c r="I24" s="95">
        <v>3000</v>
      </c>
      <c r="J24" s="94">
        <v>3000</v>
      </c>
      <c r="K24" s="1057">
        <v>3000</v>
      </c>
      <c r="L24" s="405"/>
    </row>
    <row r="25" spans="1:12" ht="34.5" customHeight="1">
      <c r="A25" s="388"/>
      <c r="B25" s="987"/>
      <c r="C25" s="988"/>
      <c r="D25" s="1017" t="s">
        <v>280</v>
      </c>
      <c r="E25" s="1040"/>
      <c r="F25" s="96" t="s">
        <v>275</v>
      </c>
      <c r="G25" s="389">
        <v>3000</v>
      </c>
      <c r="H25" s="98">
        <v>3000</v>
      </c>
      <c r="I25" s="98">
        <v>3000</v>
      </c>
      <c r="J25" s="97">
        <v>3000</v>
      </c>
      <c r="K25" s="99">
        <v>3000</v>
      </c>
      <c r="L25" s="402"/>
    </row>
    <row r="26" spans="1:12" ht="59.25" customHeight="1">
      <c r="A26" s="388"/>
      <c r="B26" s="87" t="s">
        <v>259</v>
      </c>
      <c r="C26" s="403">
        <v>91</v>
      </c>
      <c r="D26" s="91" t="s">
        <v>22</v>
      </c>
      <c r="E26" s="92" t="s">
        <v>23</v>
      </c>
      <c r="F26" s="93" t="s">
        <v>34</v>
      </c>
      <c r="G26" s="404">
        <v>3000</v>
      </c>
      <c r="H26" s="95">
        <v>3000</v>
      </c>
      <c r="I26" s="95">
        <v>3000</v>
      </c>
      <c r="J26" s="94">
        <v>3000</v>
      </c>
      <c r="K26" s="1057">
        <v>3000</v>
      </c>
      <c r="L26" s="405"/>
    </row>
    <row r="27" spans="1:12" ht="33" customHeight="1">
      <c r="A27" s="388"/>
      <c r="B27" s="987"/>
      <c r="C27" s="988"/>
      <c r="D27" s="1017" t="s">
        <v>281</v>
      </c>
      <c r="E27" s="1040"/>
      <c r="F27" s="96" t="s">
        <v>282</v>
      </c>
      <c r="G27" s="389">
        <f>SUM(G28:G29)</f>
        <v>44700</v>
      </c>
      <c r="H27" s="98">
        <f t="shared" ref="H27:K27" si="6">SUM(H28:H29)</f>
        <v>42465</v>
      </c>
      <c r="I27" s="98">
        <f t="shared" si="6"/>
        <v>44500</v>
      </c>
      <c r="J27" s="97">
        <f t="shared" si="6"/>
        <v>44500</v>
      </c>
      <c r="K27" s="99">
        <f t="shared" si="6"/>
        <v>44500</v>
      </c>
      <c r="L27" s="390"/>
    </row>
    <row r="28" spans="1:12" ht="83.25" customHeight="1">
      <c r="A28" s="388"/>
      <c r="B28" s="391" t="s">
        <v>259</v>
      </c>
      <c r="C28" s="392">
        <v>98</v>
      </c>
      <c r="D28" s="100" t="s">
        <v>22</v>
      </c>
      <c r="E28" s="101" t="s">
        <v>23</v>
      </c>
      <c r="F28" s="102" t="s">
        <v>283</v>
      </c>
      <c r="G28" s="393">
        <v>4700</v>
      </c>
      <c r="H28" s="104">
        <v>4465</v>
      </c>
      <c r="I28" s="113">
        <v>6500</v>
      </c>
      <c r="J28" s="409">
        <v>6500</v>
      </c>
      <c r="K28" s="119">
        <v>6500</v>
      </c>
      <c r="L28" s="410"/>
    </row>
    <row r="29" spans="1:12" ht="48" customHeight="1">
      <c r="A29" s="388"/>
      <c r="B29" s="398" t="s">
        <v>259</v>
      </c>
      <c r="C29" s="399">
        <v>103</v>
      </c>
      <c r="D29" s="108" t="s">
        <v>22</v>
      </c>
      <c r="E29" s="109" t="s">
        <v>23</v>
      </c>
      <c r="F29" s="116" t="s">
        <v>33</v>
      </c>
      <c r="G29" s="400">
        <v>40000</v>
      </c>
      <c r="H29" s="112">
        <v>38000</v>
      </c>
      <c r="I29" s="112">
        <v>38000</v>
      </c>
      <c r="J29" s="111">
        <v>38000</v>
      </c>
      <c r="K29" s="115">
        <v>38000</v>
      </c>
      <c r="L29" s="411"/>
    </row>
    <row r="30" spans="1:12" ht="35.1" customHeight="1">
      <c r="A30" s="388"/>
      <c r="B30" s="987"/>
      <c r="C30" s="988"/>
      <c r="D30" s="1017" t="s">
        <v>284</v>
      </c>
      <c r="E30" s="1040"/>
      <c r="F30" s="96" t="s">
        <v>282</v>
      </c>
      <c r="G30" s="389">
        <f>SUM(G31:G32)</f>
        <v>26000</v>
      </c>
      <c r="H30" s="98">
        <f t="shared" ref="H30:K30" si="7">SUM(H31:H32)</f>
        <v>23700</v>
      </c>
      <c r="I30" s="98">
        <f t="shared" si="7"/>
        <v>23700</v>
      </c>
      <c r="J30" s="97">
        <f t="shared" si="7"/>
        <v>23700</v>
      </c>
      <c r="K30" s="99">
        <f t="shared" si="7"/>
        <v>23700</v>
      </c>
      <c r="L30" s="390"/>
    </row>
    <row r="31" spans="1:12" s="374" customFormat="1" ht="40.5" customHeight="1">
      <c r="A31" s="412"/>
      <c r="B31" s="391" t="s">
        <v>259</v>
      </c>
      <c r="C31" s="413">
        <v>110</v>
      </c>
      <c r="D31" s="100" t="s">
        <v>22</v>
      </c>
      <c r="E31" s="101" t="s">
        <v>30</v>
      </c>
      <c r="F31" s="102" t="s">
        <v>31</v>
      </c>
      <c r="G31" s="393">
        <v>3000</v>
      </c>
      <c r="H31" s="104">
        <v>3000</v>
      </c>
      <c r="I31" s="113">
        <v>3000</v>
      </c>
      <c r="J31" s="409">
        <v>3000</v>
      </c>
      <c r="K31" s="119">
        <v>3000</v>
      </c>
      <c r="L31" s="410"/>
    </row>
    <row r="32" spans="1:12" s="374" customFormat="1" ht="87.75" customHeight="1">
      <c r="A32" s="412"/>
      <c r="B32" s="398" t="s">
        <v>259</v>
      </c>
      <c r="C32" s="414">
        <v>115</v>
      </c>
      <c r="D32" s="108" t="s">
        <v>22</v>
      </c>
      <c r="E32" s="109" t="s">
        <v>28</v>
      </c>
      <c r="F32" s="110" t="s">
        <v>32</v>
      </c>
      <c r="G32" s="400">
        <v>23000</v>
      </c>
      <c r="H32" s="112">
        <v>20700</v>
      </c>
      <c r="I32" s="114">
        <v>20700</v>
      </c>
      <c r="J32" s="415">
        <v>20700</v>
      </c>
      <c r="K32" s="115">
        <v>20700</v>
      </c>
      <c r="L32" s="411"/>
    </row>
    <row r="33" spans="1:12" ht="35.1" customHeight="1">
      <c r="A33" s="388"/>
      <c r="B33" s="987"/>
      <c r="C33" s="988"/>
      <c r="D33" s="995" t="s">
        <v>285</v>
      </c>
      <c r="E33" s="999"/>
      <c r="F33" s="117" t="s">
        <v>286</v>
      </c>
      <c r="G33" s="389">
        <f>SUM(G34:G42)</f>
        <v>76993</v>
      </c>
      <c r="H33" s="98">
        <f>SUM(H34:H42)</f>
        <v>74743</v>
      </c>
      <c r="I33" s="98">
        <f>SUM(I34:I42)</f>
        <v>98003</v>
      </c>
      <c r="J33" s="97">
        <f>SUM(J34:J42)</f>
        <v>83003</v>
      </c>
      <c r="K33" s="99">
        <f>SUM(K34:K42)</f>
        <v>83003</v>
      </c>
      <c r="L33" s="390"/>
    </row>
    <row r="34" spans="1:12" s="374" customFormat="1" ht="81.75" customHeight="1">
      <c r="A34" s="412"/>
      <c r="B34" s="391" t="s">
        <v>259</v>
      </c>
      <c r="C34" s="413">
        <v>124</v>
      </c>
      <c r="D34" s="100" t="s">
        <v>287</v>
      </c>
      <c r="E34" s="101" t="s">
        <v>30</v>
      </c>
      <c r="F34" s="102" t="s">
        <v>288</v>
      </c>
      <c r="G34" s="393">
        <v>45000</v>
      </c>
      <c r="H34" s="104">
        <v>42750</v>
      </c>
      <c r="I34" s="113">
        <v>48010</v>
      </c>
      <c r="J34" s="409">
        <v>48010</v>
      </c>
      <c r="K34" s="119">
        <v>48010</v>
      </c>
      <c r="L34" s="410"/>
    </row>
    <row r="35" spans="1:12" ht="51.75" customHeight="1">
      <c r="A35" s="388"/>
      <c r="B35" s="375" t="s">
        <v>259</v>
      </c>
      <c r="C35" s="395">
        <v>130</v>
      </c>
      <c r="D35" s="105" t="s">
        <v>287</v>
      </c>
      <c r="E35" s="20" t="s">
        <v>28</v>
      </c>
      <c r="F35" s="106" t="s">
        <v>39</v>
      </c>
      <c r="G35" s="396">
        <v>6173</v>
      </c>
      <c r="H35" s="107">
        <v>6173</v>
      </c>
      <c r="I35" s="107">
        <v>6173</v>
      </c>
      <c r="J35" s="12">
        <v>6173</v>
      </c>
      <c r="K35" s="120">
        <v>6173</v>
      </c>
      <c r="L35" s="416"/>
    </row>
    <row r="36" spans="1:12" ht="51.75" customHeight="1">
      <c r="A36" s="388"/>
      <c r="B36" s="375" t="s">
        <v>259</v>
      </c>
      <c r="C36" s="395">
        <v>135</v>
      </c>
      <c r="D36" s="105" t="s">
        <v>287</v>
      </c>
      <c r="E36" s="20" t="s">
        <v>28</v>
      </c>
      <c r="F36" s="106" t="s">
        <v>40</v>
      </c>
      <c r="G36" s="396">
        <v>2707</v>
      </c>
      <c r="H36" s="107">
        <v>2707</v>
      </c>
      <c r="I36" s="107">
        <v>2707</v>
      </c>
      <c r="J36" s="12">
        <v>2707</v>
      </c>
      <c r="K36" s="120">
        <v>2707</v>
      </c>
      <c r="L36" s="416"/>
    </row>
    <row r="37" spans="1:12" ht="60" customHeight="1">
      <c r="A37" s="388"/>
      <c r="B37" s="375" t="s">
        <v>259</v>
      </c>
      <c r="C37" s="395">
        <v>141</v>
      </c>
      <c r="D37" s="23" t="s">
        <v>287</v>
      </c>
      <c r="E37" s="20" t="s">
        <v>23</v>
      </c>
      <c r="F37" s="106" t="s">
        <v>41</v>
      </c>
      <c r="G37" s="396">
        <v>7315</v>
      </c>
      <c r="H37" s="107">
        <v>7315</v>
      </c>
      <c r="I37" s="107">
        <v>7315</v>
      </c>
      <c r="J37" s="12">
        <v>7315</v>
      </c>
      <c r="K37" s="120">
        <v>7315</v>
      </c>
      <c r="L37" s="416"/>
    </row>
    <row r="38" spans="1:12" ht="60" customHeight="1">
      <c r="A38" s="388"/>
      <c r="B38" s="375" t="s">
        <v>259</v>
      </c>
      <c r="C38" s="395">
        <v>147</v>
      </c>
      <c r="D38" s="105" t="s">
        <v>287</v>
      </c>
      <c r="E38" s="20" t="s">
        <v>23</v>
      </c>
      <c r="F38" s="106" t="s">
        <v>289</v>
      </c>
      <c r="G38" s="396">
        <v>5800</v>
      </c>
      <c r="H38" s="107">
        <v>5800</v>
      </c>
      <c r="I38" s="107">
        <v>5800</v>
      </c>
      <c r="J38" s="12">
        <v>5800</v>
      </c>
      <c r="K38" s="120">
        <v>5800</v>
      </c>
      <c r="L38" s="416"/>
    </row>
    <row r="39" spans="1:12" s="374" customFormat="1" ht="60" customHeight="1">
      <c r="A39" s="412"/>
      <c r="B39" s="375" t="s">
        <v>259</v>
      </c>
      <c r="C39" s="417">
        <v>152</v>
      </c>
      <c r="D39" s="105" t="s">
        <v>287</v>
      </c>
      <c r="E39" s="21" t="s">
        <v>23</v>
      </c>
      <c r="F39" s="241" t="s">
        <v>42</v>
      </c>
      <c r="G39" s="418">
        <v>6498</v>
      </c>
      <c r="H39" s="419">
        <v>6498</v>
      </c>
      <c r="I39" s="419">
        <v>6498</v>
      </c>
      <c r="J39" s="420">
        <v>6498</v>
      </c>
      <c r="K39" s="421">
        <v>6498</v>
      </c>
      <c r="L39" s="422"/>
    </row>
    <row r="40" spans="1:12" s="374" customFormat="1" ht="60" customHeight="1">
      <c r="A40" s="412"/>
      <c r="B40" s="375" t="s">
        <v>259</v>
      </c>
      <c r="C40" s="417">
        <v>158</v>
      </c>
      <c r="D40" s="214" t="s">
        <v>287</v>
      </c>
      <c r="E40" s="20" t="s">
        <v>23</v>
      </c>
      <c r="F40" s="106" t="s">
        <v>43</v>
      </c>
      <c r="G40" s="396">
        <v>3500</v>
      </c>
      <c r="H40" s="107">
        <v>3500</v>
      </c>
      <c r="I40" s="107">
        <v>3500</v>
      </c>
      <c r="J40" s="12">
        <v>3500</v>
      </c>
      <c r="K40" s="120">
        <v>3500</v>
      </c>
      <c r="L40" s="416"/>
    </row>
    <row r="41" spans="1:12" s="374" customFormat="1" ht="71.25" customHeight="1">
      <c r="A41" s="412"/>
      <c r="B41" s="375" t="s">
        <v>259</v>
      </c>
      <c r="C41" s="417">
        <v>164</v>
      </c>
      <c r="D41" s="423" t="s">
        <v>287</v>
      </c>
      <c r="E41" s="290" t="s">
        <v>23</v>
      </c>
      <c r="F41" s="245" t="s">
        <v>290</v>
      </c>
      <c r="G41" s="424">
        <v>0</v>
      </c>
      <c r="H41" s="425">
        <v>0</v>
      </c>
      <c r="I41" s="425">
        <v>3000</v>
      </c>
      <c r="J41" s="426">
        <v>3000</v>
      </c>
      <c r="K41" s="120">
        <v>3000</v>
      </c>
      <c r="L41" s="416"/>
    </row>
    <row r="42" spans="1:12" s="374" customFormat="1" ht="48" customHeight="1">
      <c r="A42" s="412"/>
      <c r="B42" s="398" t="s">
        <v>259</v>
      </c>
      <c r="C42" s="414">
        <v>170</v>
      </c>
      <c r="D42" s="427" t="s">
        <v>287</v>
      </c>
      <c r="E42" s="291" t="s">
        <v>265</v>
      </c>
      <c r="F42" s="292" t="s">
        <v>291</v>
      </c>
      <c r="G42" s="428">
        <v>0</v>
      </c>
      <c r="H42" s="429">
        <v>0</v>
      </c>
      <c r="I42" s="429">
        <v>15000</v>
      </c>
      <c r="J42" s="430">
        <v>0</v>
      </c>
      <c r="K42" s="120">
        <v>0</v>
      </c>
      <c r="L42" s="416"/>
    </row>
    <row r="43" spans="1:12" ht="35.1" customHeight="1">
      <c r="A43" s="388"/>
      <c r="B43" s="987"/>
      <c r="C43" s="988"/>
      <c r="D43" s="995" t="s">
        <v>292</v>
      </c>
      <c r="E43" s="999"/>
      <c r="F43" s="117" t="s">
        <v>257</v>
      </c>
      <c r="G43" s="389">
        <f>SUM(G44:G46)</f>
        <v>40600</v>
      </c>
      <c r="H43" s="98">
        <f t="shared" ref="H43:K43" si="8">SUM(H44:H46)</f>
        <v>40600</v>
      </c>
      <c r="I43" s="98">
        <f t="shared" si="8"/>
        <v>40600</v>
      </c>
      <c r="J43" s="97">
        <f t="shared" si="8"/>
        <v>40600</v>
      </c>
      <c r="K43" s="99">
        <f t="shared" si="8"/>
        <v>40600</v>
      </c>
      <c r="L43" s="390"/>
    </row>
    <row r="44" spans="1:12" ht="41.25" customHeight="1">
      <c r="A44" s="388"/>
      <c r="B44" s="391" t="s">
        <v>259</v>
      </c>
      <c r="C44" s="392">
        <v>177</v>
      </c>
      <c r="D44" s="100" t="s">
        <v>287</v>
      </c>
      <c r="E44" s="101" t="s">
        <v>30</v>
      </c>
      <c r="F44" s="102" t="s">
        <v>35</v>
      </c>
      <c r="G44" s="393">
        <v>30000</v>
      </c>
      <c r="H44" s="104">
        <v>30000</v>
      </c>
      <c r="I44" s="104">
        <v>30000</v>
      </c>
      <c r="J44" s="103">
        <v>30000</v>
      </c>
      <c r="K44" s="119">
        <v>30000</v>
      </c>
      <c r="L44" s="394"/>
    </row>
    <row r="45" spans="1:12" ht="48.75" customHeight="1">
      <c r="A45" s="388"/>
      <c r="B45" s="375" t="s">
        <v>259</v>
      </c>
      <c r="C45" s="395">
        <v>183</v>
      </c>
      <c r="D45" s="105" t="s">
        <v>287</v>
      </c>
      <c r="E45" s="20" t="s">
        <v>23</v>
      </c>
      <c r="F45" s="106" t="s">
        <v>36</v>
      </c>
      <c r="G45" s="396">
        <v>5000</v>
      </c>
      <c r="H45" s="107">
        <v>5000</v>
      </c>
      <c r="I45" s="107">
        <v>5000</v>
      </c>
      <c r="J45" s="12">
        <v>5000</v>
      </c>
      <c r="K45" s="120">
        <v>5000</v>
      </c>
      <c r="L45" s="397"/>
    </row>
    <row r="46" spans="1:12" ht="43.5" customHeight="1">
      <c r="A46" s="388"/>
      <c r="B46" s="398" t="s">
        <v>259</v>
      </c>
      <c r="C46" s="399">
        <v>189</v>
      </c>
      <c r="D46" s="108" t="s">
        <v>287</v>
      </c>
      <c r="E46" s="109" t="s">
        <v>23</v>
      </c>
      <c r="F46" s="110" t="s">
        <v>37</v>
      </c>
      <c r="G46" s="400">
        <v>5600</v>
      </c>
      <c r="H46" s="112">
        <v>5600</v>
      </c>
      <c r="I46" s="112">
        <v>5600</v>
      </c>
      <c r="J46" s="111">
        <v>5600</v>
      </c>
      <c r="K46" s="115">
        <v>5600</v>
      </c>
      <c r="L46" s="401"/>
    </row>
    <row r="47" spans="1:12" ht="35.1" customHeight="1">
      <c r="A47" s="388"/>
      <c r="B47" s="987"/>
      <c r="C47" s="988"/>
      <c r="D47" s="995" t="s">
        <v>293</v>
      </c>
      <c r="E47" s="999"/>
      <c r="F47" s="117" t="s">
        <v>275</v>
      </c>
      <c r="G47" s="389">
        <v>50000</v>
      </c>
      <c r="H47" s="98">
        <v>50000</v>
      </c>
      <c r="I47" s="98">
        <v>50000</v>
      </c>
      <c r="J47" s="97">
        <v>50000</v>
      </c>
      <c r="K47" s="99">
        <v>50000</v>
      </c>
      <c r="L47" s="402"/>
    </row>
    <row r="48" spans="1:12" ht="53.25" customHeight="1">
      <c r="A48" s="388"/>
      <c r="B48" s="87" t="s">
        <v>259</v>
      </c>
      <c r="C48" s="403">
        <v>198</v>
      </c>
      <c r="D48" s="91" t="s">
        <v>287</v>
      </c>
      <c r="E48" s="92" t="s">
        <v>28</v>
      </c>
      <c r="F48" s="93" t="s">
        <v>44</v>
      </c>
      <c r="G48" s="404">
        <v>50000</v>
      </c>
      <c r="H48" s="95">
        <v>50000</v>
      </c>
      <c r="I48" s="95">
        <v>50000</v>
      </c>
      <c r="J48" s="94">
        <v>50000</v>
      </c>
      <c r="K48" s="1057">
        <v>50000</v>
      </c>
      <c r="L48" s="405"/>
    </row>
    <row r="49" spans="1:12" ht="35.1" customHeight="1">
      <c r="A49" s="388"/>
      <c r="B49" s="987"/>
      <c r="C49" s="988"/>
      <c r="D49" s="995" t="s">
        <v>294</v>
      </c>
      <c r="E49" s="999"/>
      <c r="F49" s="117" t="s">
        <v>275</v>
      </c>
      <c r="G49" s="389">
        <v>15000</v>
      </c>
      <c r="H49" s="98">
        <v>15000</v>
      </c>
      <c r="I49" s="98">
        <v>15000</v>
      </c>
      <c r="J49" s="97">
        <v>15000</v>
      </c>
      <c r="K49" s="99">
        <v>15000</v>
      </c>
      <c r="L49" s="402"/>
    </row>
    <row r="50" spans="1:12" ht="67.5" customHeight="1">
      <c r="A50" s="388"/>
      <c r="B50" s="87" t="s">
        <v>259</v>
      </c>
      <c r="C50" s="403">
        <v>206</v>
      </c>
      <c r="D50" s="91" t="s">
        <v>287</v>
      </c>
      <c r="E50" s="92" t="s">
        <v>28</v>
      </c>
      <c r="F50" s="118" t="s">
        <v>38</v>
      </c>
      <c r="G50" s="404">
        <v>15000</v>
      </c>
      <c r="H50" s="95">
        <v>15000</v>
      </c>
      <c r="I50" s="95">
        <v>15000</v>
      </c>
      <c r="J50" s="94">
        <v>15000</v>
      </c>
      <c r="K50" s="1057">
        <v>15000</v>
      </c>
      <c r="L50" s="405"/>
    </row>
    <row r="51" spans="1:12" ht="35.1" customHeight="1">
      <c r="A51" s="388"/>
      <c r="B51" s="987"/>
      <c r="C51" s="988"/>
      <c r="D51" s="995" t="s">
        <v>295</v>
      </c>
      <c r="E51" s="999"/>
      <c r="F51" s="117" t="s">
        <v>275</v>
      </c>
      <c r="G51" s="389">
        <v>1500</v>
      </c>
      <c r="H51" s="98">
        <v>1500</v>
      </c>
      <c r="I51" s="98">
        <v>1500</v>
      </c>
      <c r="J51" s="97">
        <v>1500</v>
      </c>
      <c r="K51" s="99">
        <v>1500</v>
      </c>
      <c r="L51" s="402"/>
    </row>
    <row r="52" spans="1:12" s="374" customFormat="1" ht="69.75" customHeight="1" thickBot="1">
      <c r="A52" s="412"/>
      <c r="B52" s="431" t="s">
        <v>259</v>
      </c>
      <c r="C52" s="432">
        <v>214</v>
      </c>
      <c r="D52" s="121" t="s">
        <v>287</v>
      </c>
      <c r="E52" s="122" t="s">
        <v>28</v>
      </c>
      <c r="F52" s="123" t="s">
        <v>45</v>
      </c>
      <c r="G52" s="433">
        <v>1500</v>
      </c>
      <c r="H52" s="125">
        <v>1500</v>
      </c>
      <c r="I52" s="125">
        <v>1500</v>
      </c>
      <c r="J52" s="124">
        <v>1500</v>
      </c>
      <c r="K52" s="434">
        <v>1500</v>
      </c>
      <c r="L52" s="435"/>
    </row>
    <row r="53" spans="1:12" ht="35.1" customHeight="1" thickBot="1">
      <c r="A53" s="29" t="s">
        <v>296</v>
      </c>
      <c r="B53" s="356"/>
      <c r="C53" s="356"/>
      <c r="D53" s="1005" t="s">
        <v>297</v>
      </c>
      <c r="E53" s="1005"/>
      <c r="F53" s="1006"/>
      <c r="G53" s="386">
        <f>G54+G59+G62+G65+G68+G71+G74+G77+G80+G85+G88+G91+G93+G95+G105+G114+G120+G123+G125+G127</f>
        <v>1045000</v>
      </c>
      <c r="H53" s="88">
        <f t="shared" ref="H53:K53" si="9">H54+H59+H62+H65+H68+H71+H74+H77+H80+H85+H88+H91+H93+H95+H105+H114+H120+H123+H125+H127</f>
        <v>1108275</v>
      </c>
      <c r="I53" s="88">
        <f t="shared" si="9"/>
        <v>1357592</v>
      </c>
      <c r="J53" s="33">
        <f t="shared" si="9"/>
        <v>1167761</v>
      </c>
      <c r="K53" s="37">
        <f t="shared" si="9"/>
        <v>1126841</v>
      </c>
      <c r="L53" s="387"/>
    </row>
    <row r="54" spans="1:12" ht="35.1" customHeight="1">
      <c r="A54" s="436"/>
      <c r="B54" s="971"/>
      <c r="C54" s="972"/>
      <c r="D54" s="996" t="s">
        <v>298</v>
      </c>
      <c r="E54" s="1019"/>
      <c r="F54" s="151" t="s">
        <v>270</v>
      </c>
      <c r="G54" s="437">
        <f>SUM(G55:G58)</f>
        <v>110100</v>
      </c>
      <c r="H54" s="153">
        <f>SUM(H55:H58)</f>
        <v>115500</v>
      </c>
      <c r="I54" s="153">
        <f>SUM(I55:I58)</f>
        <v>137600</v>
      </c>
      <c r="J54" s="152">
        <f>SUM(J55:J58)</f>
        <v>122500</v>
      </c>
      <c r="K54" s="154">
        <f>SUM(K55:K58)</f>
        <v>122500</v>
      </c>
      <c r="L54" s="438"/>
    </row>
    <row r="55" spans="1:12" ht="50.1" customHeight="1">
      <c r="A55" s="436"/>
      <c r="B55" s="391" t="s">
        <v>259</v>
      </c>
      <c r="C55" s="439">
        <v>231</v>
      </c>
      <c r="D55" s="135" t="s">
        <v>299</v>
      </c>
      <c r="E55" s="21" t="s">
        <v>30</v>
      </c>
      <c r="F55" s="171" t="s">
        <v>300</v>
      </c>
      <c r="G55" s="440">
        <v>40000</v>
      </c>
      <c r="H55" s="179">
        <v>45400</v>
      </c>
      <c r="I55" s="137">
        <v>54000</v>
      </c>
      <c r="J55" s="137">
        <v>51400</v>
      </c>
      <c r="K55" s="180">
        <v>51400</v>
      </c>
      <c r="L55" s="441"/>
    </row>
    <row r="56" spans="1:12" ht="50.1" customHeight="1">
      <c r="A56" s="436"/>
      <c r="B56" s="375" t="s">
        <v>259</v>
      </c>
      <c r="C56" s="442">
        <v>238</v>
      </c>
      <c r="D56" s="140" t="s">
        <v>49</v>
      </c>
      <c r="E56" s="20" t="s">
        <v>72</v>
      </c>
      <c r="F56" s="172" t="s">
        <v>301</v>
      </c>
      <c r="G56" s="443">
        <v>32000</v>
      </c>
      <c r="H56" s="143">
        <v>32000</v>
      </c>
      <c r="I56" s="142">
        <v>35000</v>
      </c>
      <c r="J56" s="142">
        <v>33000</v>
      </c>
      <c r="K56" s="144">
        <v>33000</v>
      </c>
      <c r="L56" s="444"/>
    </row>
    <row r="57" spans="1:12" ht="74.25" customHeight="1">
      <c r="A57" s="436"/>
      <c r="B57" s="375" t="s">
        <v>259</v>
      </c>
      <c r="C57" s="442">
        <v>244</v>
      </c>
      <c r="D57" s="140" t="s">
        <v>49</v>
      </c>
      <c r="E57" s="20" t="s">
        <v>72</v>
      </c>
      <c r="F57" s="172" t="s">
        <v>73</v>
      </c>
      <c r="G57" s="443">
        <v>21000</v>
      </c>
      <c r="H57" s="143">
        <v>21000</v>
      </c>
      <c r="I57" s="142">
        <v>31000</v>
      </c>
      <c r="J57" s="142">
        <v>21000</v>
      </c>
      <c r="K57" s="144">
        <v>21000</v>
      </c>
      <c r="L57" s="444"/>
    </row>
    <row r="58" spans="1:12" s="374" customFormat="1" ht="93" customHeight="1">
      <c r="A58" s="445"/>
      <c r="B58" s="398" t="s">
        <v>259</v>
      </c>
      <c r="C58" s="446">
        <v>250</v>
      </c>
      <c r="D58" s="140" t="s">
        <v>49</v>
      </c>
      <c r="E58" s="20" t="s">
        <v>72</v>
      </c>
      <c r="F58" s="172" t="s">
        <v>302</v>
      </c>
      <c r="G58" s="443">
        <v>17100</v>
      </c>
      <c r="H58" s="143">
        <v>17100</v>
      </c>
      <c r="I58" s="142">
        <v>17600</v>
      </c>
      <c r="J58" s="142">
        <v>17100</v>
      </c>
      <c r="K58" s="144">
        <v>17100</v>
      </c>
      <c r="L58" s="444"/>
    </row>
    <row r="59" spans="1:12" ht="35.1" customHeight="1">
      <c r="A59" s="436"/>
      <c r="B59" s="1013"/>
      <c r="C59" s="1014"/>
      <c r="D59" s="1030" t="s">
        <v>303</v>
      </c>
      <c r="E59" s="1038"/>
      <c r="F59" s="151" t="s">
        <v>282</v>
      </c>
      <c r="G59" s="437">
        <f>SUM(G60:G61)</f>
        <v>19750</v>
      </c>
      <c r="H59" s="153">
        <f t="shared" ref="H59:K59" si="10">SUM(H60:H61)</f>
        <v>20000</v>
      </c>
      <c r="I59" s="153">
        <f t="shared" si="10"/>
        <v>20000</v>
      </c>
      <c r="J59" s="152">
        <f t="shared" si="10"/>
        <v>20000</v>
      </c>
      <c r="K59" s="154">
        <f t="shared" si="10"/>
        <v>20000</v>
      </c>
      <c r="L59" s="438"/>
    </row>
    <row r="60" spans="1:12" ht="50.1" customHeight="1">
      <c r="A60" s="436"/>
      <c r="B60" s="391" t="s">
        <v>259</v>
      </c>
      <c r="C60" s="439">
        <v>269</v>
      </c>
      <c r="D60" s="135" t="s">
        <v>49</v>
      </c>
      <c r="E60" s="21" t="s">
        <v>50</v>
      </c>
      <c r="F60" s="136" t="s">
        <v>59</v>
      </c>
      <c r="G60" s="447">
        <v>15000</v>
      </c>
      <c r="H60" s="179">
        <v>15000</v>
      </c>
      <c r="I60" s="137">
        <v>15000</v>
      </c>
      <c r="J60" s="137">
        <v>15000</v>
      </c>
      <c r="K60" s="180">
        <v>15000</v>
      </c>
      <c r="L60" s="441"/>
    </row>
    <row r="61" spans="1:12" ht="45.75" customHeight="1">
      <c r="A61" s="436"/>
      <c r="B61" s="398" t="s">
        <v>259</v>
      </c>
      <c r="C61" s="448">
        <v>274</v>
      </c>
      <c r="D61" s="145" t="s">
        <v>49</v>
      </c>
      <c r="E61" s="146" t="s">
        <v>23</v>
      </c>
      <c r="F61" s="147" t="s">
        <v>60</v>
      </c>
      <c r="G61" s="449">
        <v>4750</v>
      </c>
      <c r="H61" s="450">
        <v>5000</v>
      </c>
      <c r="I61" s="148">
        <v>5000</v>
      </c>
      <c r="J61" s="148">
        <v>5000</v>
      </c>
      <c r="K61" s="451">
        <v>5000</v>
      </c>
      <c r="L61" s="452"/>
    </row>
    <row r="62" spans="1:12" ht="33.75" customHeight="1">
      <c r="A62" s="436"/>
      <c r="B62" s="1013"/>
      <c r="C62" s="1014"/>
      <c r="D62" s="1030" t="s">
        <v>304</v>
      </c>
      <c r="E62" s="1038"/>
      <c r="F62" s="151" t="s">
        <v>282</v>
      </c>
      <c r="G62" s="453">
        <f>SUM(G63:G64)</f>
        <v>17000</v>
      </c>
      <c r="H62" s="159">
        <f t="shared" ref="H62:K62" si="11">SUM(H63:H64)</f>
        <v>17000</v>
      </c>
      <c r="I62" s="159">
        <f t="shared" si="11"/>
        <v>17000</v>
      </c>
      <c r="J62" s="134">
        <f t="shared" si="11"/>
        <v>17000</v>
      </c>
      <c r="K62" s="160">
        <f t="shared" si="11"/>
        <v>17000</v>
      </c>
      <c r="L62" s="454"/>
    </row>
    <row r="63" spans="1:12" ht="50.1" customHeight="1">
      <c r="A63" s="436"/>
      <c r="B63" s="391" t="s">
        <v>259</v>
      </c>
      <c r="C63" s="439">
        <v>281</v>
      </c>
      <c r="D63" s="165" t="s">
        <v>49</v>
      </c>
      <c r="E63" s="101" t="s">
        <v>30</v>
      </c>
      <c r="F63" s="166" t="s">
        <v>62</v>
      </c>
      <c r="G63" s="455">
        <v>15000</v>
      </c>
      <c r="H63" s="138">
        <v>15000</v>
      </c>
      <c r="I63" s="167">
        <v>15000</v>
      </c>
      <c r="J63" s="167">
        <v>15000</v>
      </c>
      <c r="K63" s="139">
        <v>15000</v>
      </c>
      <c r="L63" s="456"/>
    </row>
    <row r="64" spans="1:12" ht="50.1" customHeight="1">
      <c r="A64" s="436"/>
      <c r="B64" s="398" t="s">
        <v>259</v>
      </c>
      <c r="C64" s="448">
        <v>286</v>
      </c>
      <c r="D64" s="168" t="s">
        <v>49</v>
      </c>
      <c r="E64" s="109" t="s">
        <v>28</v>
      </c>
      <c r="F64" s="169" t="s">
        <v>63</v>
      </c>
      <c r="G64" s="457">
        <v>2000</v>
      </c>
      <c r="H64" s="149">
        <v>2000</v>
      </c>
      <c r="I64" s="149">
        <v>2000</v>
      </c>
      <c r="J64" s="170">
        <v>2000</v>
      </c>
      <c r="K64" s="150">
        <v>2000</v>
      </c>
      <c r="L64" s="458"/>
    </row>
    <row r="65" spans="1:12" ht="35.1" customHeight="1">
      <c r="A65" s="436"/>
      <c r="B65" s="1013"/>
      <c r="C65" s="1014"/>
      <c r="D65" s="1030" t="s">
        <v>305</v>
      </c>
      <c r="E65" s="1038"/>
      <c r="F65" s="151" t="s">
        <v>282</v>
      </c>
      <c r="G65" s="437">
        <f>SUM(G66:G67)</f>
        <v>15000</v>
      </c>
      <c r="H65" s="153">
        <f t="shared" ref="H65:K65" si="12">SUM(H66:H67)</f>
        <v>15000</v>
      </c>
      <c r="I65" s="153">
        <f t="shared" si="12"/>
        <v>15000</v>
      </c>
      <c r="J65" s="152">
        <f t="shared" si="12"/>
        <v>15000</v>
      </c>
      <c r="K65" s="154">
        <f t="shared" si="12"/>
        <v>15000</v>
      </c>
      <c r="L65" s="438"/>
    </row>
    <row r="66" spans="1:12" ht="50.1" customHeight="1">
      <c r="A66" s="436"/>
      <c r="B66" s="391" t="s">
        <v>259</v>
      </c>
      <c r="C66" s="439">
        <v>293</v>
      </c>
      <c r="D66" s="135" t="s">
        <v>49</v>
      </c>
      <c r="E66" s="21" t="s">
        <v>30</v>
      </c>
      <c r="F66" s="136" t="s">
        <v>70</v>
      </c>
      <c r="G66" s="447">
        <v>13000</v>
      </c>
      <c r="H66" s="179">
        <v>13000</v>
      </c>
      <c r="I66" s="137">
        <v>13000</v>
      </c>
      <c r="J66" s="137">
        <v>13000</v>
      </c>
      <c r="K66" s="180">
        <v>13000</v>
      </c>
      <c r="L66" s="441"/>
    </row>
    <row r="67" spans="1:12" ht="50.1" customHeight="1">
      <c r="A67" s="436"/>
      <c r="B67" s="398" t="s">
        <v>259</v>
      </c>
      <c r="C67" s="448">
        <v>298</v>
      </c>
      <c r="D67" s="145" t="s">
        <v>49</v>
      </c>
      <c r="E67" s="146" t="s">
        <v>28</v>
      </c>
      <c r="F67" s="147" t="s">
        <v>71</v>
      </c>
      <c r="G67" s="459">
        <v>2000</v>
      </c>
      <c r="H67" s="450">
        <v>2000</v>
      </c>
      <c r="I67" s="148">
        <v>2000</v>
      </c>
      <c r="J67" s="148">
        <v>2000</v>
      </c>
      <c r="K67" s="451">
        <v>2000</v>
      </c>
      <c r="L67" s="452"/>
    </row>
    <row r="68" spans="1:12" ht="35.1" customHeight="1">
      <c r="A68" s="436"/>
      <c r="B68" s="1013"/>
      <c r="C68" s="1014"/>
      <c r="D68" s="1030" t="s">
        <v>306</v>
      </c>
      <c r="E68" s="1038"/>
      <c r="F68" s="151" t="s">
        <v>282</v>
      </c>
      <c r="G68" s="453">
        <f>SUM(G69:G70)</f>
        <v>15000</v>
      </c>
      <c r="H68" s="159">
        <f t="shared" ref="H68:K68" si="13">SUM(H69:H70)</f>
        <v>15000</v>
      </c>
      <c r="I68" s="159">
        <f t="shared" si="13"/>
        <v>15000</v>
      </c>
      <c r="J68" s="134">
        <f t="shared" si="13"/>
        <v>15000</v>
      </c>
      <c r="K68" s="160">
        <f t="shared" si="13"/>
        <v>15000</v>
      </c>
      <c r="L68" s="454"/>
    </row>
    <row r="69" spans="1:12" ht="50.1" customHeight="1">
      <c r="A69" s="436"/>
      <c r="B69" s="371" t="s">
        <v>259</v>
      </c>
      <c r="C69" s="460">
        <v>305</v>
      </c>
      <c r="D69" s="135" t="s">
        <v>49</v>
      </c>
      <c r="E69" s="21" t="s">
        <v>30</v>
      </c>
      <c r="F69" s="136" t="s">
        <v>68</v>
      </c>
      <c r="G69" s="447">
        <v>13000</v>
      </c>
      <c r="H69" s="179">
        <v>13000</v>
      </c>
      <c r="I69" s="137">
        <v>13000</v>
      </c>
      <c r="J69" s="137">
        <v>13000</v>
      </c>
      <c r="K69" s="180">
        <v>13000</v>
      </c>
      <c r="L69" s="441"/>
    </row>
    <row r="70" spans="1:12" ht="50.1" customHeight="1">
      <c r="A70" s="436"/>
      <c r="B70" s="398" t="s">
        <v>259</v>
      </c>
      <c r="C70" s="448">
        <v>310</v>
      </c>
      <c r="D70" s="145" t="s">
        <v>49</v>
      </c>
      <c r="E70" s="146" t="s">
        <v>28</v>
      </c>
      <c r="F70" s="147" t="s">
        <v>69</v>
      </c>
      <c r="G70" s="459">
        <v>2000</v>
      </c>
      <c r="H70" s="450">
        <v>2000</v>
      </c>
      <c r="I70" s="148">
        <v>2000</v>
      </c>
      <c r="J70" s="148">
        <v>2000</v>
      </c>
      <c r="K70" s="451">
        <v>2000</v>
      </c>
      <c r="L70" s="452"/>
    </row>
    <row r="71" spans="1:12" ht="35.1" customHeight="1">
      <c r="A71" s="436"/>
      <c r="B71" s="1013"/>
      <c r="C71" s="1014"/>
      <c r="D71" s="1030" t="s">
        <v>307</v>
      </c>
      <c r="E71" s="1038"/>
      <c r="F71" s="158" t="s">
        <v>282</v>
      </c>
      <c r="G71" s="437">
        <f>SUM(G72:G73)</f>
        <v>15000</v>
      </c>
      <c r="H71" s="153">
        <f t="shared" ref="H71:K71" si="14">SUM(H72:H73)</f>
        <v>15000</v>
      </c>
      <c r="I71" s="153">
        <f t="shared" si="14"/>
        <v>15000</v>
      </c>
      <c r="J71" s="152">
        <f t="shared" si="14"/>
        <v>15000</v>
      </c>
      <c r="K71" s="154">
        <f t="shared" si="14"/>
        <v>15000</v>
      </c>
      <c r="L71" s="438"/>
    </row>
    <row r="72" spans="1:12" s="374" customFormat="1" ht="50.1" customHeight="1">
      <c r="A72" s="445"/>
      <c r="B72" s="371" t="s">
        <v>259</v>
      </c>
      <c r="C72" s="461">
        <v>317</v>
      </c>
      <c r="D72" s="135" t="s">
        <v>299</v>
      </c>
      <c r="E72" s="21" t="s">
        <v>50</v>
      </c>
      <c r="F72" s="136" t="s">
        <v>57</v>
      </c>
      <c r="G72" s="447">
        <v>13000</v>
      </c>
      <c r="H72" s="179">
        <v>13000</v>
      </c>
      <c r="I72" s="137">
        <v>13000</v>
      </c>
      <c r="J72" s="137">
        <v>13000</v>
      </c>
      <c r="K72" s="180">
        <v>13000</v>
      </c>
      <c r="L72" s="441"/>
    </row>
    <row r="73" spans="1:12" ht="50.1" customHeight="1">
      <c r="A73" s="436"/>
      <c r="B73" s="398" t="s">
        <v>259</v>
      </c>
      <c r="C73" s="448">
        <v>322</v>
      </c>
      <c r="D73" s="145" t="s">
        <v>49</v>
      </c>
      <c r="E73" s="146" t="s">
        <v>28</v>
      </c>
      <c r="F73" s="147" t="s">
        <v>58</v>
      </c>
      <c r="G73" s="462">
        <v>2000</v>
      </c>
      <c r="H73" s="183">
        <v>2000</v>
      </c>
      <c r="I73" s="157">
        <v>2000</v>
      </c>
      <c r="J73" s="157">
        <v>2000</v>
      </c>
      <c r="K73" s="184">
        <v>2000</v>
      </c>
      <c r="L73" s="463"/>
    </row>
    <row r="74" spans="1:12" ht="35.1" customHeight="1">
      <c r="A74" s="436"/>
      <c r="B74" s="1013"/>
      <c r="C74" s="1014"/>
      <c r="D74" s="1030" t="s">
        <v>308</v>
      </c>
      <c r="E74" s="1038"/>
      <c r="F74" s="151" t="s">
        <v>282</v>
      </c>
      <c r="G74" s="437">
        <f>SUM(G75:G76)</f>
        <v>25000</v>
      </c>
      <c r="H74" s="153">
        <f t="shared" ref="H74:K74" si="15">SUM(H75:H76)</f>
        <v>25000</v>
      </c>
      <c r="I74" s="153">
        <f t="shared" si="15"/>
        <v>25000</v>
      </c>
      <c r="J74" s="152">
        <f t="shared" si="15"/>
        <v>25000</v>
      </c>
      <c r="K74" s="154">
        <f t="shared" si="15"/>
        <v>25000</v>
      </c>
      <c r="L74" s="438"/>
    </row>
    <row r="75" spans="1:12" ht="50.1" customHeight="1">
      <c r="A75" s="436"/>
      <c r="B75" s="371" t="s">
        <v>259</v>
      </c>
      <c r="C75" s="460">
        <v>329</v>
      </c>
      <c r="D75" s="135" t="s">
        <v>49</v>
      </c>
      <c r="E75" s="21" t="s">
        <v>50</v>
      </c>
      <c r="F75" s="136" t="s">
        <v>55</v>
      </c>
      <c r="G75" s="447">
        <v>22000</v>
      </c>
      <c r="H75" s="179">
        <v>22000</v>
      </c>
      <c r="I75" s="137">
        <v>22000</v>
      </c>
      <c r="J75" s="137">
        <v>22000</v>
      </c>
      <c r="K75" s="180">
        <v>22000</v>
      </c>
      <c r="L75" s="441"/>
    </row>
    <row r="76" spans="1:12" ht="50.1" customHeight="1">
      <c r="A76" s="436"/>
      <c r="B76" s="398" t="s">
        <v>259</v>
      </c>
      <c r="C76" s="448">
        <v>334</v>
      </c>
      <c r="D76" s="155" t="s">
        <v>49</v>
      </c>
      <c r="E76" s="146" t="s">
        <v>28</v>
      </c>
      <c r="F76" s="156" t="s">
        <v>56</v>
      </c>
      <c r="G76" s="462">
        <v>3000</v>
      </c>
      <c r="H76" s="183">
        <v>3000</v>
      </c>
      <c r="I76" s="148">
        <v>3000</v>
      </c>
      <c r="J76" s="148">
        <v>3000</v>
      </c>
      <c r="K76" s="451">
        <v>3000</v>
      </c>
      <c r="L76" s="452"/>
    </row>
    <row r="77" spans="1:12" ht="35.1" customHeight="1">
      <c r="A77" s="436"/>
      <c r="B77" s="1013"/>
      <c r="C77" s="1014"/>
      <c r="D77" s="1030" t="s">
        <v>309</v>
      </c>
      <c r="E77" s="1038"/>
      <c r="F77" s="151" t="s">
        <v>282</v>
      </c>
      <c r="G77" s="437">
        <f>SUM(G78:G79)</f>
        <v>19000</v>
      </c>
      <c r="H77" s="153">
        <f t="shared" ref="H77:K77" si="16">SUM(H78:H79)</f>
        <v>19000</v>
      </c>
      <c r="I77" s="153">
        <f t="shared" si="16"/>
        <v>19000</v>
      </c>
      <c r="J77" s="152">
        <f t="shared" si="16"/>
        <v>19000</v>
      </c>
      <c r="K77" s="154">
        <f t="shared" si="16"/>
        <v>17400</v>
      </c>
      <c r="L77" s="438"/>
    </row>
    <row r="78" spans="1:12" ht="67.5" customHeight="1">
      <c r="A78" s="436"/>
      <c r="B78" s="391" t="s">
        <v>259</v>
      </c>
      <c r="C78" s="439">
        <v>341</v>
      </c>
      <c r="D78" s="135" t="s">
        <v>49</v>
      </c>
      <c r="E78" s="21" t="s">
        <v>50</v>
      </c>
      <c r="F78" s="136" t="s">
        <v>64</v>
      </c>
      <c r="G78" s="447">
        <v>16000</v>
      </c>
      <c r="H78" s="179">
        <v>16000</v>
      </c>
      <c r="I78" s="137">
        <v>16000</v>
      </c>
      <c r="J78" s="137">
        <v>16000</v>
      </c>
      <c r="K78" s="1058">
        <v>14400</v>
      </c>
      <c r="L78" s="464"/>
    </row>
    <row r="79" spans="1:12" ht="50.1" customHeight="1">
      <c r="A79" s="436"/>
      <c r="B79" s="398" t="s">
        <v>259</v>
      </c>
      <c r="C79" s="448">
        <v>346</v>
      </c>
      <c r="D79" s="145" t="s">
        <v>49</v>
      </c>
      <c r="E79" s="146" t="s">
        <v>28</v>
      </c>
      <c r="F79" s="147" t="s">
        <v>65</v>
      </c>
      <c r="G79" s="459">
        <v>3000</v>
      </c>
      <c r="H79" s="450">
        <v>3000</v>
      </c>
      <c r="I79" s="148">
        <v>3000</v>
      </c>
      <c r="J79" s="148">
        <v>3000</v>
      </c>
      <c r="K79" s="451">
        <v>3000</v>
      </c>
      <c r="L79" s="452"/>
    </row>
    <row r="80" spans="1:12" ht="35.1" customHeight="1">
      <c r="A80" s="436"/>
      <c r="B80" s="1013"/>
      <c r="C80" s="1014"/>
      <c r="D80" s="1030" t="s">
        <v>310</v>
      </c>
      <c r="E80" s="1038"/>
      <c r="F80" s="133" t="s">
        <v>270</v>
      </c>
      <c r="G80" s="453">
        <f>SUM(G81:G84)</f>
        <v>35000</v>
      </c>
      <c r="H80" s="159">
        <f t="shared" ref="H80:K80" si="17">SUM(H81:H84)</f>
        <v>35000</v>
      </c>
      <c r="I80" s="159">
        <f t="shared" si="17"/>
        <v>35000</v>
      </c>
      <c r="J80" s="134">
        <f t="shared" si="17"/>
        <v>35000</v>
      </c>
      <c r="K80" s="160">
        <f t="shared" si="17"/>
        <v>35000</v>
      </c>
      <c r="L80" s="454"/>
    </row>
    <row r="81" spans="1:12" s="374" customFormat="1" ht="50.1" customHeight="1">
      <c r="A81" s="445"/>
      <c r="B81" s="391" t="s">
        <v>259</v>
      </c>
      <c r="C81" s="465">
        <v>354</v>
      </c>
      <c r="D81" s="135" t="s">
        <v>49</v>
      </c>
      <c r="E81" s="21" t="s">
        <v>50</v>
      </c>
      <c r="F81" s="136" t="s">
        <v>51</v>
      </c>
      <c r="G81" s="447">
        <v>25000</v>
      </c>
      <c r="H81" s="179">
        <v>25000</v>
      </c>
      <c r="I81" s="137">
        <v>25000</v>
      </c>
      <c r="J81" s="137">
        <v>25000</v>
      </c>
      <c r="K81" s="180">
        <v>25000</v>
      </c>
      <c r="L81" s="441"/>
    </row>
    <row r="82" spans="1:12" ht="50.1" customHeight="1">
      <c r="A82" s="436"/>
      <c r="B82" s="375" t="s">
        <v>259</v>
      </c>
      <c r="C82" s="442">
        <v>359</v>
      </c>
      <c r="D82" s="140" t="s">
        <v>49</v>
      </c>
      <c r="E82" s="20" t="s">
        <v>28</v>
      </c>
      <c r="F82" s="141" t="s">
        <v>52</v>
      </c>
      <c r="G82" s="466">
        <v>2000</v>
      </c>
      <c r="H82" s="143">
        <v>2000</v>
      </c>
      <c r="I82" s="142">
        <v>2000</v>
      </c>
      <c r="J82" s="142">
        <v>2000</v>
      </c>
      <c r="K82" s="144">
        <v>2000</v>
      </c>
      <c r="L82" s="444"/>
    </row>
    <row r="83" spans="1:12" s="374" customFormat="1" ht="50.1" customHeight="1">
      <c r="A83" s="445"/>
      <c r="B83" s="375" t="s">
        <v>259</v>
      </c>
      <c r="C83" s="467">
        <v>364</v>
      </c>
      <c r="D83" s="140" t="s">
        <v>49</v>
      </c>
      <c r="E83" s="20" t="s">
        <v>28</v>
      </c>
      <c r="F83" s="141" t="s">
        <v>53</v>
      </c>
      <c r="G83" s="466">
        <v>5000</v>
      </c>
      <c r="H83" s="143">
        <v>5000</v>
      </c>
      <c r="I83" s="142">
        <v>5000</v>
      </c>
      <c r="J83" s="142">
        <v>5000</v>
      </c>
      <c r="K83" s="144">
        <v>5000</v>
      </c>
      <c r="L83" s="444"/>
    </row>
    <row r="84" spans="1:12" ht="50.1" customHeight="1">
      <c r="A84" s="436"/>
      <c r="B84" s="398" t="s">
        <v>259</v>
      </c>
      <c r="C84" s="448">
        <v>369</v>
      </c>
      <c r="D84" s="145" t="s">
        <v>49</v>
      </c>
      <c r="E84" s="146" t="s">
        <v>28</v>
      </c>
      <c r="F84" s="147" t="s">
        <v>54</v>
      </c>
      <c r="G84" s="459">
        <v>3000</v>
      </c>
      <c r="H84" s="450">
        <v>3000</v>
      </c>
      <c r="I84" s="148">
        <v>3000</v>
      </c>
      <c r="J84" s="148">
        <v>3000</v>
      </c>
      <c r="K84" s="451">
        <v>3000</v>
      </c>
      <c r="L84" s="452"/>
    </row>
    <row r="85" spans="1:12" s="6" customFormat="1" ht="35.1" customHeight="1">
      <c r="A85" s="468"/>
      <c r="B85" s="1013"/>
      <c r="C85" s="1014"/>
      <c r="D85" s="1039" t="s">
        <v>311</v>
      </c>
      <c r="E85" s="1036"/>
      <c r="F85" s="469" t="s">
        <v>282</v>
      </c>
      <c r="G85" s="470">
        <f>SUM(G86:G87)</f>
        <v>15000</v>
      </c>
      <c r="H85" s="233">
        <f t="shared" ref="H85:K85" si="18">SUM(H86:H87)</f>
        <v>15000</v>
      </c>
      <c r="I85" s="233">
        <f t="shared" si="18"/>
        <v>15000</v>
      </c>
      <c r="J85" s="232">
        <f t="shared" si="18"/>
        <v>15000</v>
      </c>
      <c r="K85" s="160">
        <f t="shared" si="18"/>
        <v>15000</v>
      </c>
      <c r="L85" s="471"/>
    </row>
    <row r="86" spans="1:12" s="6" customFormat="1" ht="50.1" customHeight="1">
      <c r="A86" s="468"/>
      <c r="B86" s="391" t="s">
        <v>259</v>
      </c>
      <c r="C86" s="439">
        <v>376</v>
      </c>
      <c r="D86" s="472" t="s">
        <v>49</v>
      </c>
      <c r="E86" s="473" t="s">
        <v>50</v>
      </c>
      <c r="F86" s="474" t="s">
        <v>312</v>
      </c>
      <c r="G86" s="475">
        <v>13000</v>
      </c>
      <c r="H86" s="317">
        <v>13000</v>
      </c>
      <c r="I86" s="237">
        <v>13000</v>
      </c>
      <c r="J86" s="237">
        <v>13000</v>
      </c>
      <c r="K86" s="180">
        <v>13000</v>
      </c>
      <c r="L86" s="476"/>
    </row>
    <row r="87" spans="1:12" ht="50.1" customHeight="1">
      <c r="A87" s="436"/>
      <c r="B87" s="398" t="s">
        <v>259</v>
      </c>
      <c r="C87" s="448">
        <v>381</v>
      </c>
      <c r="D87" s="145" t="s">
        <v>49</v>
      </c>
      <c r="E87" s="146" t="s">
        <v>28</v>
      </c>
      <c r="F87" s="147" t="s">
        <v>313</v>
      </c>
      <c r="G87" s="459">
        <v>2000</v>
      </c>
      <c r="H87" s="450">
        <v>2000</v>
      </c>
      <c r="I87" s="148">
        <v>2000</v>
      </c>
      <c r="J87" s="148">
        <v>2000</v>
      </c>
      <c r="K87" s="451">
        <v>2000</v>
      </c>
      <c r="L87" s="452"/>
    </row>
    <row r="88" spans="1:12" ht="35.1" customHeight="1">
      <c r="A88" s="436"/>
      <c r="B88" s="1013"/>
      <c r="C88" s="1014"/>
      <c r="D88" s="1030" t="s">
        <v>314</v>
      </c>
      <c r="E88" s="1038"/>
      <c r="F88" s="151" t="s">
        <v>282</v>
      </c>
      <c r="G88" s="437">
        <f>SUM(G89:G90)</f>
        <v>9750</v>
      </c>
      <c r="H88" s="153">
        <f t="shared" ref="H88:K88" si="19">SUM(H89:H90)</f>
        <v>10000</v>
      </c>
      <c r="I88" s="153">
        <f t="shared" si="19"/>
        <v>48166</v>
      </c>
      <c r="J88" s="152">
        <f t="shared" si="19"/>
        <v>10000</v>
      </c>
      <c r="K88" s="154">
        <f t="shared" si="19"/>
        <v>10000</v>
      </c>
      <c r="L88" s="438"/>
    </row>
    <row r="89" spans="1:12" ht="50.1" customHeight="1">
      <c r="A89" s="436"/>
      <c r="B89" s="371" t="s">
        <v>259</v>
      </c>
      <c r="C89" s="460">
        <v>388</v>
      </c>
      <c r="D89" s="135" t="s">
        <v>49</v>
      </c>
      <c r="E89" s="21" t="s">
        <v>50</v>
      </c>
      <c r="F89" s="136" t="s">
        <v>66</v>
      </c>
      <c r="G89" s="447">
        <v>5000</v>
      </c>
      <c r="H89" s="179">
        <v>5000</v>
      </c>
      <c r="I89" s="137">
        <v>37146</v>
      </c>
      <c r="J89" s="137">
        <v>5000</v>
      </c>
      <c r="K89" s="180">
        <v>5000</v>
      </c>
      <c r="L89" s="441"/>
    </row>
    <row r="90" spans="1:12" ht="50.1" customHeight="1">
      <c r="A90" s="436"/>
      <c r="B90" s="398" t="s">
        <v>259</v>
      </c>
      <c r="C90" s="448">
        <v>393</v>
      </c>
      <c r="D90" s="145" t="s">
        <v>299</v>
      </c>
      <c r="E90" s="146" t="s">
        <v>23</v>
      </c>
      <c r="F90" s="147" t="s">
        <v>67</v>
      </c>
      <c r="G90" s="449">
        <v>4750</v>
      </c>
      <c r="H90" s="450">
        <v>5000</v>
      </c>
      <c r="I90" s="148">
        <v>11020</v>
      </c>
      <c r="J90" s="148">
        <v>5000</v>
      </c>
      <c r="K90" s="451">
        <v>5000</v>
      </c>
      <c r="L90" s="452"/>
    </row>
    <row r="91" spans="1:12" s="6" customFormat="1" ht="35.1" customHeight="1">
      <c r="A91" s="468"/>
      <c r="B91" s="1013"/>
      <c r="C91" s="1014"/>
      <c r="D91" s="1036" t="s">
        <v>315</v>
      </c>
      <c r="E91" s="1037"/>
      <c r="F91" s="477" t="s">
        <v>275</v>
      </c>
      <c r="G91" s="470">
        <f>SUM(G92)</f>
        <v>3000</v>
      </c>
      <c r="H91" s="233">
        <f t="shared" ref="H91:K91" si="20">SUM(H92)</f>
        <v>3000</v>
      </c>
      <c r="I91" s="233">
        <f t="shared" si="20"/>
        <v>3000</v>
      </c>
      <c r="J91" s="232">
        <f t="shared" si="20"/>
        <v>3000</v>
      </c>
      <c r="K91" s="160">
        <f t="shared" si="20"/>
        <v>3000</v>
      </c>
      <c r="L91" s="471"/>
    </row>
    <row r="92" spans="1:12" s="6" customFormat="1" ht="49.5" customHeight="1">
      <c r="A92" s="468"/>
      <c r="B92" s="87" t="s">
        <v>259</v>
      </c>
      <c r="C92" s="478">
        <v>400</v>
      </c>
      <c r="D92" s="479" t="s">
        <v>49</v>
      </c>
      <c r="E92" s="215" t="s">
        <v>23</v>
      </c>
      <c r="F92" s="480" t="s">
        <v>61</v>
      </c>
      <c r="G92" s="481">
        <v>3000</v>
      </c>
      <c r="H92" s="482">
        <v>3000</v>
      </c>
      <c r="I92" s="483">
        <v>3000</v>
      </c>
      <c r="J92" s="483">
        <v>3000</v>
      </c>
      <c r="K92" s="184">
        <v>3000</v>
      </c>
      <c r="L92" s="484"/>
    </row>
    <row r="93" spans="1:12" ht="35.1" customHeight="1">
      <c r="A93" s="436"/>
      <c r="B93" s="1013"/>
      <c r="C93" s="1014"/>
      <c r="D93" s="996" t="s">
        <v>316</v>
      </c>
      <c r="E93" s="1019"/>
      <c r="F93" s="133" t="s">
        <v>275</v>
      </c>
      <c r="G93" s="453">
        <f>SUM(G94)</f>
        <v>49000</v>
      </c>
      <c r="H93" s="159">
        <f t="shared" ref="H93:K93" si="21">SUM(H94)</f>
        <v>51900</v>
      </c>
      <c r="I93" s="159">
        <f t="shared" si="21"/>
        <v>57886</v>
      </c>
      <c r="J93" s="134">
        <f t="shared" si="21"/>
        <v>57886</v>
      </c>
      <c r="K93" s="160">
        <f t="shared" si="21"/>
        <v>57886</v>
      </c>
      <c r="L93" s="454"/>
    </row>
    <row r="94" spans="1:12" ht="50.1" customHeight="1">
      <c r="A94" s="436"/>
      <c r="B94" s="87" t="s">
        <v>259</v>
      </c>
      <c r="C94" s="478">
        <v>408</v>
      </c>
      <c r="D94" s="161" t="s">
        <v>74</v>
      </c>
      <c r="E94" s="162" t="s">
        <v>30</v>
      </c>
      <c r="F94" s="174" t="s">
        <v>317</v>
      </c>
      <c r="G94" s="485">
        <v>49000</v>
      </c>
      <c r="H94" s="183">
        <v>51900</v>
      </c>
      <c r="I94" s="157">
        <v>57886</v>
      </c>
      <c r="J94" s="157">
        <v>57886</v>
      </c>
      <c r="K94" s="184">
        <v>57886</v>
      </c>
      <c r="L94" s="463"/>
    </row>
    <row r="95" spans="1:12" ht="35.1" customHeight="1">
      <c r="A95" s="436"/>
      <c r="B95" s="1013"/>
      <c r="C95" s="1014"/>
      <c r="D95" s="996" t="s">
        <v>318</v>
      </c>
      <c r="E95" s="1019"/>
      <c r="F95" s="133" t="s">
        <v>286</v>
      </c>
      <c r="G95" s="453">
        <f>SUM(G96:G104)</f>
        <v>108600</v>
      </c>
      <c r="H95" s="159">
        <f t="shared" ref="H95:K95" si="22">SUM(H96:H104)</f>
        <v>103400</v>
      </c>
      <c r="I95" s="159">
        <f t="shared" si="22"/>
        <v>116100</v>
      </c>
      <c r="J95" s="134">
        <f t="shared" si="22"/>
        <v>104700</v>
      </c>
      <c r="K95" s="160">
        <f t="shared" si="22"/>
        <v>104400</v>
      </c>
      <c r="L95" s="454"/>
    </row>
    <row r="96" spans="1:12" ht="50.1" customHeight="1">
      <c r="A96" s="436"/>
      <c r="B96" s="391" t="s">
        <v>259</v>
      </c>
      <c r="C96" s="439">
        <v>422</v>
      </c>
      <c r="D96" s="135" t="s">
        <v>75</v>
      </c>
      <c r="E96" s="21" t="s">
        <v>50</v>
      </c>
      <c r="F96" s="171" t="s">
        <v>319</v>
      </c>
      <c r="G96" s="440">
        <v>48000</v>
      </c>
      <c r="H96" s="179">
        <v>49000</v>
      </c>
      <c r="I96" s="137">
        <v>51000</v>
      </c>
      <c r="J96" s="137">
        <v>50000</v>
      </c>
      <c r="K96" s="180">
        <v>50000</v>
      </c>
      <c r="L96" s="441"/>
    </row>
    <row r="97" spans="1:12" ht="50.1" customHeight="1">
      <c r="A97" s="436"/>
      <c r="B97" s="375" t="s">
        <v>259</v>
      </c>
      <c r="C97" s="442">
        <v>428</v>
      </c>
      <c r="D97" s="140" t="s">
        <v>75</v>
      </c>
      <c r="E97" s="20" t="s">
        <v>72</v>
      </c>
      <c r="F97" s="172" t="s">
        <v>320</v>
      </c>
      <c r="G97" s="443">
        <v>5000</v>
      </c>
      <c r="H97" s="143">
        <v>5000</v>
      </c>
      <c r="I97" s="142">
        <v>5000</v>
      </c>
      <c r="J97" s="142">
        <v>5000</v>
      </c>
      <c r="K97" s="144">
        <v>5000</v>
      </c>
      <c r="L97" s="444"/>
    </row>
    <row r="98" spans="1:12" ht="50.1" customHeight="1">
      <c r="A98" s="436"/>
      <c r="B98" s="375" t="s">
        <v>259</v>
      </c>
      <c r="C98" s="442">
        <v>433</v>
      </c>
      <c r="D98" s="140" t="s">
        <v>75</v>
      </c>
      <c r="E98" s="20" t="s">
        <v>72</v>
      </c>
      <c r="F98" s="172" t="s">
        <v>321</v>
      </c>
      <c r="G98" s="443">
        <v>5000</v>
      </c>
      <c r="H98" s="143">
        <v>5000</v>
      </c>
      <c r="I98" s="142">
        <v>5000</v>
      </c>
      <c r="J98" s="142">
        <v>5000</v>
      </c>
      <c r="K98" s="144">
        <v>5000</v>
      </c>
      <c r="L98" s="444"/>
    </row>
    <row r="99" spans="1:12" ht="50.1" customHeight="1">
      <c r="A99" s="436"/>
      <c r="B99" s="375" t="s">
        <v>259</v>
      </c>
      <c r="C99" s="442">
        <v>438</v>
      </c>
      <c r="D99" s="140" t="s">
        <v>75</v>
      </c>
      <c r="E99" s="20" t="s">
        <v>72</v>
      </c>
      <c r="F99" s="172" t="s">
        <v>322</v>
      </c>
      <c r="G99" s="443">
        <v>2000</v>
      </c>
      <c r="H99" s="143">
        <v>2000</v>
      </c>
      <c r="I99" s="142">
        <v>2000</v>
      </c>
      <c r="J99" s="142">
        <v>2000</v>
      </c>
      <c r="K99" s="144">
        <v>2000</v>
      </c>
      <c r="L99" s="444"/>
    </row>
    <row r="100" spans="1:12" s="374" customFormat="1" ht="65.25" customHeight="1">
      <c r="A100" s="445"/>
      <c r="B100" s="375" t="s">
        <v>259</v>
      </c>
      <c r="C100" s="467">
        <v>443</v>
      </c>
      <c r="D100" s="135" t="s">
        <v>75</v>
      </c>
      <c r="E100" s="21" t="s">
        <v>72</v>
      </c>
      <c r="F100" s="182" t="s">
        <v>88</v>
      </c>
      <c r="G100" s="443">
        <v>27000</v>
      </c>
      <c r="H100" s="179">
        <v>30000</v>
      </c>
      <c r="I100" s="137">
        <v>30000</v>
      </c>
      <c r="J100" s="142">
        <v>30000</v>
      </c>
      <c r="K100" s="144">
        <v>30000</v>
      </c>
      <c r="L100" s="444"/>
    </row>
    <row r="101" spans="1:12" ht="65.25" customHeight="1">
      <c r="A101" s="436"/>
      <c r="B101" s="375" t="s">
        <v>259</v>
      </c>
      <c r="C101" s="442">
        <v>449</v>
      </c>
      <c r="D101" s="145" t="s">
        <v>75</v>
      </c>
      <c r="E101" s="146" t="s">
        <v>72</v>
      </c>
      <c r="F101" s="173" t="s">
        <v>89</v>
      </c>
      <c r="G101" s="449">
        <v>2900</v>
      </c>
      <c r="H101" s="450">
        <v>2900</v>
      </c>
      <c r="I101" s="148">
        <v>3600</v>
      </c>
      <c r="J101" s="148">
        <v>3200</v>
      </c>
      <c r="K101" s="1059">
        <v>2900</v>
      </c>
      <c r="L101" s="897"/>
    </row>
    <row r="102" spans="1:12" ht="50.1" customHeight="1">
      <c r="A102" s="436"/>
      <c r="B102" s="375" t="s">
        <v>259</v>
      </c>
      <c r="C102" s="442">
        <v>454</v>
      </c>
      <c r="D102" s="140" t="s">
        <v>75</v>
      </c>
      <c r="E102" s="20" t="s">
        <v>72</v>
      </c>
      <c r="F102" s="172" t="s">
        <v>86</v>
      </c>
      <c r="G102" s="443">
        <v>4000</v>
      </c>
      <c r="H102" s="143">
        <v>4000</v>
      </c>
      <c r="I102" s="142">
        <v>4000</v>
      </c>
      <c r="J102" s="142">
        <v>4000</v>
      </c>
      <c r="K102" s="144">
        <v>4000</v>
      </c>
      <c r="L102" s="444"/>
    </row>
    <row r="103" spans="1:12" ht="45" customHeight="1">
      <c r="A103" s="436"/>
      <c r="B103" s="375" t="s">
        <v>259</v>
      </c>
      <c r="C103" s="442">
        <v>459</v>
      </c>
      <c r="D103" s="155" t="s">
        <v>75</v>
      </c>
      <c r="E103" s="146" t="s">
        <v>72</v>
      </c>
      <c r="F103" s="181" t="s">
        <v>87</v>
      </c>
      <c r="G103" s="449">
        <v>4700</v>
      </c>
      <c r="H103" s="450">
        <v>5500</v>
      </c>
      <c r="I103" s="148">
        <v>5500</v>
      </c>
      <c r="J103" s="148">
        <v>5500</v>
      </c>
      <c r="K103" s="144">
        <v>5500</v>
      </c>
      <c r="L103" s="444"/>
    </row>
    <row r="104" spans="1:12" ht="59.25" customHeight="1">
      <c r="A104" s="436"/>
      <c r="B104" s="398" t="s">
        <v>259</v>
      </c>
      <c r="C104" s="448">
        <v>464</v>
      </c>
      <c r="D104" s="155" t="s">
        <v>75</v>
      </c>
      <c r="E104" s="146" t="s">
        <v>72</v>
      </c>
      <c r="F104" s="486" t="s">
        <v>323</v>
      </c>
      <c r="G104" s="487">
        <v>10000</v>
      </c>
      <c r="H104" s="450">
        <v>0</v>
      </c>
      <c r="I104" s="450">
        <v>10000</v>
      </c>
      <c r="J104" s="148">
        <v>0</v>
      </c>
      <c r="K104" s="451">
        <v>0</v>
      </c>
      <c r="L104" s="452"/>
    </row>
    <row r="105" spans="1:12" ht="35.1" customHeight="1">
      <c r="A105" s="436"/>
      <c r="B105" s="1013"/>
      <c r="C105" s="1014"/>
      <c r="D105" s="995" t="s">
        <v>324</v>
      </c>
      <c r="E105" s="996"/>
      <c r="F105" s="175" t="s">
        <v>325</v>
      </c>
      <c r="G105" s="389">
        <f>SUM(G106:G113)</f>
        <v>30600</v>
      </c>
      <c r="H105" s="98">
        <f>SUM(H106:H113)</f>
        <v>31100</v>
      </c>
      <c r="I105" s="98">
        <f>SUM(I106:I113)</f>
        <v>36340</v>
      </c>
      <c r="J105" s="97">
        <f>SUM(J106:J113)</f>
        <v>31520</v>
      </c>
      <c r="K105" s="99">
        <f>SUM(K106:K113)</f>
        <v>31520</v>
      </c>
      <c r="L105" s="390"/>
    </row>
    <row r="106" spans="1:12" s="374" customFormat="1" ht="47.25" customHeight="1">
      <c r="A106" s="445"/>
      <c r="B106" s="391" t="s">
        <v>259</v>
      </c>
      <c r="C106" s="465">
        <v>473</v>
      </c>
      <c r="D106" s="488" t="s">
        <v>75</v>
      </c>
      <c r="E106" s="489" t="s">
        <v>326</v>
      </c>
      <c r="F106" s="490" t="s">
        <v>327</v>
      </c>
      <c r="G106" s="491">
        <v>0</v>
      </c>
      <c r="H106" s="243">
        <v>0</v>
      </c>
      <c r="I106" s="492">
        <v>5000</v>
      </c>
      <c r="J106" s="492">
        <v>3000</v>
      </c>
      <c r="K106" s="180">
        <v>3000</v>
      </c>
      <c r="L106" s="441"/>
    </row>
    <row r="107" spans="1:12" ht="71.25" customHeight="1">
      <c r="A107" s="436"/>
      <c r="B107" s="375" t="s">
        <v>259</v>
      </c>
      <c r="C107" s="442">
        <v>478</v>
      </c>
      <c r="D107" s="135" t="s">
        <v>75</v>
      </c>
      <c r="E107" s="21" t="s">
        <v>72</v>
      </c>
      <c r="F107" s="171" t="s">
        <v>79</v>
      </c>
      <c r="G107" s="440">
        <v>10000</v>
      </c>
      <c r="H107" s="179">
        <v>10000</v>
      </c>
      <c r="I107" s="137">
        <v>12000</v>
      </c>
      <c r="J107" s="137">
        <v>10000</v>
      </c>
      <c r="K107" s="180">
        <v>10000</v>
      </c>
      <c r="L107" s="441"/>
    </row>
    <row r="108" spans="1:12" ht="50.1" customHeight="1">
      <c r="A108" s="436"/>
      <c r="B108" s="375" t="s">
        <v>259</v>
      </c>
      <c r="C108" s="442">
        <v>483</v>
      </c>
      <c r="D108" s="140" t="s">
        <v>75</v>
      </c>
      <c r="E108" s="162" t="s">
        <v>72</v>
      </c>
      <c r="F108" s="172" t="s">
        <v>80</v>
      </c>
      <c r="G108" s="443">
        <v>3400</v>
      </c>
      <c r="H108" s="143">
        <v>3400</v>
      </c>
      <c r="I108" s="142">
        <v>3500</v>
      </c>
      <c r="J108" s="142">
        <v>3400</v>
      </c>
      <c r="K108" s="144">
        <v>3400</v>
      </c>
      <c r="L108" s="444"/>
    </row>
    <row r="109" spans="1:12" ht="50.1" customHeight="1">
      <c r="A109" s="436"/>
      <c r="B109" s="375" t="s">
        <v>259</v>
      </c>
      <c r="C109" s="442">
        <v>488</v>
      </c>
      <c r="D109" s="140" t="s">
        <v>75</v>
      </c>
      <c r="E109" s="20" t="s">
        <v>72</v>
      </c>
      <c r="F109" s="172" t="s">
        <v>81</v>
      </c>
      <c r="G109" s="443">
        <v>2000</v>
      </c>
      <c r="H109" s="143">
        <v>2000</v>
      </c>
      <c r="I109" s="142">
        <v>2000</v>
      </c>
      <c r="J109" s="142">
        <v>2000</v>
      </c>
      <c r="K109" s="144">
        <v>2000</v>
      </c>
      <c r="L109" s="444"/>
    </row>
    <row r="110" spans="1:12" ht="64.5" customHeight="1">
      <c r="A110" s="436"/>
      <c r="B110" s="375" t="s">
        <v>259</v>
      </c>
      <c r="C110" s="442">
        <v>493</v>
      </c>
      <c r="D110" s="140" t="s">
        <v>75</v>
      </c>
      <c r="E110" s="20" t="s">
        <v>72</v>
      </c>
      <c r="F110" s="172" t="s">
        <v>82</v>
      </c>
      <c r="G110" s="443">
        <v>5500</v>
      </c>
      <c r="H110" s="143">
        <v>5500</v>
      </c>
      <c r="I110" s="142">
        <v>6140</v>
      </c>
      <c r="J110" s="142">
        <v>5500</v>
      </c>
      <c r="K110" s="144">
        <v>5500</v>
      </c>
      <c r="L110" s="444"/>
    </row>
    <row r="111" spans="1:12" ht="50.1" customHeight="1">
      <c r="A111" s="436"/>
      <c r="B111" s="375" t="s">
        <v>259</v>
      </c>
      <c r="C111" s="442">
        <v>498</v>
      </c>
      <c r="D111" s="145" t="s">
        <v>75</v>
      </c>
      <c r="E111" s="146" t="s">
        <v>72</v>
      </c>
      <c r="F111" s="173" t="s">
        <v>85</v>
      </c>
      <c r="G111" s="449">
        <v>2000</v>
      </c>
      <c r="H111" s="450">
        <v>2000</v>
      </c>
      <c r="I111" s="148">
        <v>2080</v>
      </c>
      <c r="J111" s="148">
        <v>2000</v>
      </c>
      <c r="K111" s="451">
        <v>2000</v>
      </c>
      <c r="L111" s="452"/>
    </row>
    <row r="112" spans="1:12" ht="50.1" customHeight="1">
      <c r="A112" s="436"/>
      <c r="B112" s="375" t="s">
        <v>259</v>
      </c>
      <c r="C112" s="442">
        <v>503</v>
      </c>
      <c r="D112" s="140" t="s">
        <v>75</v>
      </c>
      <c r="E112" s="20" t="s">
        <v>72</v>
      </c>
      <c r="F112" s="172" t="s">
        <v>83</v>
      </c>
      <c r="G112" s="443">
        <v>1700</v>
      </c>
      <c r="H112" s="143">
        <v>1700</v>
      </c>
      <c r="I112" s="142">
        <v>1700</v>
      </c>
      <c r="J112" s="142">
        <v>1700</v>
      </c>
      <c r="K112" s="144">
        <v>1700</v>
      </c>
      <c r="L112" s="444"/>
    </row>
    <row r="113" spans="1:12" s="374" customFormat="1" ht="69" customHeight="1">
      <c r="A113" s="445"/>
      <c r="B113" s="398" t="s">
        <v>259</v>
      </c>
      <c r="C113" s="446">
        <v>508</v>
      </c>
      <c r="D113" s="145" t="s">
        <v>75</v>
      </c>
      <c r="E113" s="146" t="s">
        <v>72</v>
      </c>
      <c r="F113" s="173" t="s">
        <v>84</v>
      </c>
      <c r="G113" s="449">
        <v>6000</v>
      </c>
      <c r="H113" s="450">
        <v>6500</v>
      </c>
      <c r="I113" s="148">
        <v>3920</v>
      </c>
      <c r="J113" s="148">
        <v>3920</v>
      </c>
      <c r="K113" s="451">
        <v>3920</v>
      </c>
      <c r="L113" s="452"/>
    </row>
    <row r="114" spans="1:12" ht="35.1" customHeight="1">
      <c r="A114" s="436"/>
      <c r="B114" s="1013"/>
      <c r="C114" s="1014"/>
      <c r="D114" s="995" t="s">
        <v>328</v>
      </c>
      <c r="E114" s="996"/>
      <c r="F114" s="175" t="s">
        <v>329</v>
      </c>
      <c r="G114" s="493">
        <f>SUM(G115:G119)</f>
        <v>8200</v>
      </c>
      <c r="H114" s="493">
        <f t="shared" ref="H114:K114" si="23">SUM(H115:H119)</f>
        <v>8375</v>
      </c>
      <c r="I114" s="177">
        <f t="shared" si="23"/>
        <v>31500</v>
      </c>
      <c r="J114" s="176">
        <f t="shared" si="23"/>
        <v>11375</v>
      </c>
      <c r="K114" s="178">
        <f t="shared" si="23"/>
        <v>8375</v>
      </c>
      <c r="L114" s="494"/>
    </row>
    <row r="115" spans="1:12" ht="60" customHeight="1">
      <c r="A115" s="436"/>
      <c r="B115" s="391" t="s">
        <v>259</v>
      </c>
      <c r="C115" s="439">
        <v>518</v>
      </c>
      <c r="D115" s="135" t="s">
        <v>75</v>
      </c>
      <c r="E115" s="21" t="s">
        <v>72</v>
      </c>
      <c r="F115" s="171" t="s">
        <v>76</v>
      </c>
      <c r="G115" s="440">
        <v>2500</v>
      </c>
      <c r="H115" s="179">
        <v>2375</v>
      </c>
      <c r="I115" s="137">
        <v>2700</v>
      </c>
      <c r="J115" s="137">
        <v>2375</v>
      </c>
      <c r="K115" s="180">
        <v>2375</v>
      </c>
      <c r="L115" s="441"/>
    </row>
    <row r="116" spans="1:12" ht="60" customHeight="1">
      <c r="A116" s="436"/>
      <c r="B116" s="375" t="s">
        <v>259</v>
      </c>
      <c r="C116" s="442">
        <v>523</v>
      </c>
      <c r="D116" s="140" t="s">
        <v>75</v>
      </c>
      <c r="E116" s="20" t="s">
        <v>72</v>
      </c>
      <c r="F116" s="172" t="s">
        <v>77</v>
      </c>
      <c r="G116" s="443">
        <v>2000</v>
      </c>
      <c r="H116" s="143">
        <v>2300</v>
      </c>
      <c r="I116" s="142">
        <v>3000</v>
      </c>
      <c r="J116" s="142">
        <v>2300</v>
      </c>
      <c r="K116" s="144">
        <v>2300</v>
      </c>
      <c r="L116" s="444"/>
    </row>
    <row r="117" spans="1:12" ht="60" customHeight="1">
      <c r="A117" s="436"/>
      <c r="B117" s="375" t="s">
        <v>259</v>
      </c>
      <c r="C117" s="442">
        <v>528</v>
      </c>
      <c r="D117" s="145" t="s">
        <v>330</v>
      </c>
      <c r="E117" s="146" t="s">
        <v>331</v>
      </c>
      <c r="F117" s="173" t="s">
        <v>78</v>
      </c>
      <c r="G117" s="449">
        <v>3700</v>
      </c>
      <c r="H117" s="450">
        <v>3700</v>
      </c>
      <c r="I117" s="148">
        <v>4000</v>
      </c>
      <c r="J117" s="148">
        <v>3700</v>
      </c>
      <c r="K117" s="451">
        <v>3700</v>
      </c>
      <c r="L117" s="452"/>
    </row>
    <row r="118" spans="1:12" s="374" customFormat="1" ht="107.25" customHeight="1">
      <c r="A118" s="445"/>
      <c r="B118" s="375" t="s">
        <v>259</v>
      </c>
      <c r="C118" s="467">
        <v>533</v>
      </c>
      <c r="D118" s="495" t="s">
        <v>330</v>
      </c>
      <c r="E118" s="290" t="s">
        <v>331</v>
      </c>
      <c r="F118" s="182" t="s">
        <v>332</v>
      </c>
      <c r="G118" s="496">
        <v>0</v>
      </c>
      <c r="H118" s="239">
        <v>0</v>
      </c>
      <c r="I118" s="497">
        <v>5000</v>
      </c>
      <c r="J118" s="497">
        <v>3000</v>
      </c>
      <c r="K118" s="1059">
        <v>0</v>
      </c>
      <c r="L118" s="897"/>
    </row>
    <row r="119" spans="1:12" ht="90" customHeight="1">
      <c r="A119" s="436"/>
      <c r="B119" s="398" t="s">
        <v>259</v>
      </c>
      <c r="C119" s="448">
        <v>538</v>
      </c>
      <c r="D119" s="498" t="s">
        <v>330</v>
      </c>
      <c r="E119" s="499" t="s">
        <v>331</v>
      </c>
      <c r="F119" s="500" t="s">
        <v>333</v>
      </c>
      <c r="G119" s="501">
        <v>0</v>
      </c>
      <c r="H119" s="502">
        <v>0</v>
      </c>
      <c r="I119" s="503">
        <v>16800</v>
      </c>
      <c r="J119" s="503">
        <v>0</v>
      </c>
      <c r="K119" s="451">
        <v>0</v>
      </c>
      <c r="L119" s="452"/>
    </row>
    <row r="120" spans="1:12" ht="35.1" customHeight="1">
      <c r="A120" s="436"/>
      <c r="B120" s="1013"/>
      <c r="C120" s="1014"/>
      <c r="D120" s="995" t="s">
        <v>334</v>
      </c>
      <c r="E120" s="996"/>
      <c r="F120" s="133" t="s">
        <v>282</v>
      </c>
      <c r="G120" s="453">
        <f>SUM(G121:G122)</f>
        <v>335000</v>
      </c>
      <c r="H120" s="159">
        <f t="shared" ref="H120:K120" si="24">SUM(H121:H122)</f>
        <v>350000</v>
      </c>
      <c r="I120" s="159">
        <f t="shared" si="24"/>
        <v>386000</v>
      </c>
      <c r="J120" s="134">
        <f t="shared" si="24"/>
        <v>340000</v>
      </c>
      <c r="K120" s="160">
        <f t="shared" si="24"/>
        <v>340000</v>
      </c>
      <c r="L120" s="454"/>
    </row>
    <row r="121" spans="1:12" s="374" customFormat="1" ht="55.5" customHeight="1">
      <c r="A121" s="445"/>
      <c r="B121" s="371" t="s">
        <v>259</v>
      </c>
      <c r="C121" s="461">
        <v>547</v>
      </c>
      <c r="D121" s="135" t="s">
        <v>330</v>
      </c>
      <c r="E121" s="21" t="s">
        <v>335</v>
      </c>
      <c r="F121" s="171" t="s">
        <v>336</v>
      </c>
      <c r="G121" s="440">
        <v>335000</v>
      </c>
      <c r="H121" s="179">
        <v>350000</v>
      </c>
      <c r="I121" s="137">
        <v>350000</v>
      </c>
      <c r="J121" s="137">
        <v>340000</v>
      </c>
      <c r="K121" s="180">
        <v>340000</v>
      </c>
      <c r="L121" s="441"/>
    </row>
    <row r="122" spans="1:12" s="374" customFormat="1" ht="90.75" customHeight="1">
      <c r="A122" s="445"/>
      <c r="B122" s="398" t="s">
        <v>259</v>
      </c>
      <c r="C122" s="446">
        <v>552</v>
      </c>
      <c r="D122" s="504" t="s">
        <v>330</v>
      </c>
      <c r="E122" s="505" t="s">
        <v>265</v>
      </c>
      <c r="F122" s="506" t="s">
        <v>337</v>
      </c>
      <c r="G122" s="507">
        <v>0</v>
      </c>
      <c r="H122" s="508">
        <v>0</v>
      </c>
      <c r="I122" s="508">
        <v>36000</v>
      </c>
      <c r="J122" s="249">
        <v>0</v>
      </c>
      <c r="K122" s="180">
        <v>0</v>
      </c>
      <c r="L122" s="441"/>
    </row>
    <row r="123" spans="1:12" ht="35.1" customHeight="1">
      <c r="A123" s="436"/>
      <c r="B123" s="1013"/>
      <c r="C123" s="1014"/>
      <c r="D123" s="995" t="s">
        <v>338</v>
      </c>
      <c r="E123" s="996"/>
      <c r="F123" s="133" t="s">
        <v>275</v>
      </c>
      <c r="G123" s="453">
        <f>SUM(G124)</f>
        <v>160000</v>
      </c>
      <c r="H123" s="159">
        <f t="shared" ref="H123:K125" si="25">SUM(H124)</f>
        <v>203000</v>
      </c>
      <c r="I123" s="159">
        <f t="shared" si="25"/>
        <v>244000</v>
      </c>
      <c r="J123" s="134">
        <f t="shared" si="25"/>
        <v>244000</v>
      </c>
      <c r="K123" s="160">
        <f t="shared" si="25"/>
        <v>216500</v>
      </c>
      <c r="L123" s="454"/>
    </row>
    <row r="124" spans="1:12" s="374" customFormat="1" ht="69" customHeight="1">
      <c r="A124" s="445"/>
      <c r="B124" s="87" t="s">
        <v>259</v>
      </c>
      <c r="C124" s="509">
        <v>561</v>
      </c>
      <c r="D124" s="161" t="s">
        <v>75</v>
      </c>
      <c r="E124" s="162" t="s">
        <v>326</v>
      </c>
      <c r="F124" s="174" t="s">
        <v>339</v>
      </c>
      <c r="G124" s="485">
        <v>160000</v>
      </c>
      <c r="H124" s="183">
        <v>203000</v>
      </c>
      <c r="I124" s="157">
        <v>244000</v>
      </c>
      <c r="J124" s="157">
        <v>244000</v>
      </c>
      <c r="K124" s="1060">
        <v>216500</v>
      </c>
      <c r="L124" s="463"/>
    </row>
    <row r="125" spans="1:12" ht="35.1" customHeight="1">
      <c r="A125" s="436"/>
      <c r="B125" s="1013"/>
      <c r="C125" s="1014"/>
      <c r="D125" s="995" t="s">
        <v>340</v>
      </c>
      <c r="E125" s="996"/>
      <c r="F125" s="133" t="s">
        <v>275</v>
      </c>
      <c r="G125" s="453">
        <f>SUM(G126)</f>
        <v>55000</v>
      </c>
      <c r="H125" s="159">
        <f t="shared" si="25"/>
        <v>56000</v>
      </c>
      <c r="I125" s="159">
        <f t="shared" si="25"/>
        <v>58000</v>
      </c>
      <c r="J125" s="134">
        <f t="shared" si="25"/>
        <v>57000</v>
      </c>
      <c r="K125" s="160">
        <f t="shared" si="25"/>
        <v>57000</v>
      </c>
      <c r="L125" s="454"/>
    </row>
    <row r="126" spans="1:12" s="511" customFormat="1" ht="48" customHeight="1">
      <c r="A126" s="510"/>
      <c r="B126" s="87" t="s">
        <v>259</v>
      </c>
      <c r="C126" s="509">
        <v>572</v>
      </c>
      <c r="D126" s="161" t="s">
        <v>330</v>
      </c>
      <c r="E126" s="162" t="s">
        <v>50</v>
      </c>
      <c r="F126" s="174" t="s">
        <v>341</v>
      </c>
      <c r="G126" s="485">
        <v>55000</v>
      </c>
      <c r="H126" s="183">
        <v>56000</v>
      </c>
      <c r="I126" s="157">
        <v>58000</v>
      </c>
      <c r="J126" s="157">
        <v>57000</v>
      </c>
      <c r="K126" s="184">
        <v>57000</v>
      </c>
      <c r="L126" s="463"/>
    </row>
    <row r="127" spans="1:12" ht="35.1" customHeight="1">
      <c r="A127" s="436"/>
      <c r="B127" s="1013"/>
      <c r="C127" s="1014"/>
      <c r="D127" s="996" t="s">
        <v>342</v>
      </c>
      <c r="E127" s="1019"/>
      <c r="F127" s="133" t="s">
        <v>275</v>
      </c>
      <c r="G127" s="453">
        <f>SUM(G128:G128)</f>
        <v>0</v>
      </c>
      <c r="H127" s="159">
        <f>SUM(H128:H128)</f>
        <v>0</v>
      </c>
      <c r="I127" s="159">
        <f>SUM(I128:I128)</f>
        <v>63000</v>
      </c>
      <c r="J127" s="134">
        <f>SUM(J128:J128)</f>
        <v>9780</v>
      </c>
      <c r="K127" s="160">
        <f>SUM(K128:K128)</f>
        <v>1260</v>
      </c>
      <c r="L127" s="454"/>
    </row>
    <row r="128" spans="1:12" s="374" customFormat="1" ht="51.75" customHeight="1" thickBot="1">
      <c r="A128" s="445"/>
      <c r="B128" s="431" t="s">
        <v>259</v>
      </c>
      <c r="C128" s="512">
        <v>582</v>
      </c>
      <c r="D128" s="488" t="s">
        <v>330</v>
      </c>
      <c r="E128" s="489" t="s">
        <v>331</v>
      </c>
      <c r="F128" s="490" t="s">
        <v>343</v>
      </c>
      <c r="G128" s="491">
        <v>0</v>
      </c>
      <c r="H128" s="243">
        <v>0</v>
      </c>
      <c r="I128" s="492">
        <v>63000</v>
      </c>
      <c r="J128" s="492">
        <v>9780</v>
      </c>
      <c r="K128" s="1060">
        <v>1260</v>
      </c>
      <c r="L128" s="513"/>
    </row>
    <row r="129" spans="1:12" ht="35.1" customHeight="1" thickBot="1">
      <c r="A129" s="29" t="s">
        <v>344</v>
      </c>
      <c r="B129" s="356"/>
      <c r="C129" s="356"/>
      <c r="D129" s="901" t="s">
        <v>345</v>
      </c>
      <c r="E129" s="901"/>
      <c r="F129" s="902"/>
      <c r="G129" s="386">
        <f>G130+G145+G148+G150+G152+G155+G158+G161+G163+G165+G168+G171+G173+G175</f>
        <v>1567984</v>
      </c>
      <c r="H129" s="386">
        <f t="shared" ref="H129:K129" si="26">H130+H145+H148+H150+H152+H155+H158+H161+H163+H165+H168+H171+H173+H175</f>
        <v>1694192</v>
      </c>
      <c r="I129" s="88">
        <f t="shared" si="26"/>
        <v>391340</v>
      </c>
      <c r="J129" s="41">
        <f t="shared" si="26"/>
        <v>1801284</v>
      </c>
      <c r="K129" s="37">
        <f t="shared" si="26"/>
        <v>1790792</v>
      </c>
      <c r="L129" s="387"/>
    </row>
    <row r="130" spans="1:12" ht="35.1" customHeight="1">
      <c r="A130" s="436"/>
      <c r="B130" s="971"/>
      <c r="C130" s="972"/>
      <c r="D130" s="985" t="s">
        <v>346</v>
      </c>
      <c r="E130" s="986"/>
      <c r="F130" s="185" t="s">
        <v>347</v>
      </c>
      <c r="G130" s="407">
        <f>SUM(G131:G144)</f>
        <v>181900</v>
      </c>
      <c r="H130" s="77">
        <f t="shared" ref="H130:K130" si="27">SUM(H131:H144)</f>
        <v>180400</v>
      </c>
      <c r="I130" s="77">
        <f t="shared" si="27"/>
        <v>221758</v>
      </c>
      <c r="J130" s="90">
        <f t="shared" si="27"/>
        <v>180200</v>
      </c>
      <c r="K130" s="78">
        <f t="shared" si="27"/>
        <v>180200</v>
      </c>
      <c r="L130" s="408"/>
    </row>
    <row r="131" spans="1:12" s="374" customFormat="1" ht="60" customHeight="1">
      <c r="A131" s="445"/>
      <c r="B131" s="391" t="s">
        <v>348</v>
      </c>
      <c r="C131" s="465">
        <v>21</v>
      </c>
      <c r="D131" s="121" t="s">
        <v>91</v>
      </c>
      <c r="E131" s="122" t="s">
        <v>92</v>
      </c>
      <c r="F131" s="259" t="s">
        <v>349</v>
      </c>
      <c r="G131" s="514">
        <v>95000</v>
      </c>
      <c r="H131" s="515">
        <v>95000</v>
      </c>
      <c r="I131" s="516">
        <v>115549</v>
      </c>
      <c r="J131" s="231">
        <v>97000</v>
      </c>
      <c r="K131" s="517">
        <v>97000</v>
      </c>
      <c r="L131" s="518"/>
    </row>
    <row r="132" spans="1:12" ht="60" customHeight="1">
      <c r="A132" s="436"/>
      <c r="B132" s="375" t="s">
        <v>348</v>
      </c>
      <c r="C132" s="442">
        <v>27</v>
      </c>
      <c r="D132" s="105" t="s">
        <v>91</v>
      </c>
      <c r="E132" s="20" t="s">
        <v>350</v>
      </c>
      <c r="F132" s="186" t="s">
        <v>93</v>
      </c>
      <c r="G132" s="519">
        <v>6000</v>
      </c>
      <c r="H132" s="333">
        <v>6000</v>
      </c>
      <c r="I132" s="143">
        <v>7235</v>
      </c>
      <c r="J132" s="142">
        <v>6000</v>
      </c>
      <c r="K132" s="144">
        <v>6000</v>
      </c>
      <c r="L132" s="520"/>
    </row>
    <row r="133" spans="1:12" ht="60" customHeight="1">
      <c r="A133" s="436"/>
      <c r="B133" s="375" t="s">
        <v>348</v>
      </c>
      <c r="C133" s="442">
        <v>32</v>
      </c>
      <c r="D133" s="105" t="s">
        <v>91</v>
      </c>
      <c r="E133" s="20" t="s">
        <v>72</v>
      </c>
      <c r="F133" s="190" t="s">
        <v>101</v>
      </c>
      <c r="G133" s="519">
        <v>15000</v>
      </c>
      <c r="H133" s="521">
        <v>15000</v>
      </c>
      <c r="I133" s="143">
        <v>22052</v>
      </c>
      <c r="J133" s="142">
        <v>13000</v>
      </c>
      <c r="K133" s="144">
        <v>13000</v>
      </c>
      <c r="L133" s="444"/>
    </row>
    <row r="134" spans="1:12" ht="60" customHeight="1">
      <c r="A134" s="436"/>
      <c r="B134" s="375" t="s">
        <v>348</v>
      </c>
      <c r="C134" s="442">
        <v>37</v>
      </c>
      <c r="D134" s="105" t="s">
        <v>91</v>
      </c>
      <c r="E134" s="20" t="s">
        <v>72</v>
      </c>
      <c r="F134" s="186" t="s">
        <v>96</v>
      </c>
      <c r="G134" s="519">
        <v>3000</v>
      </c>
      <c r="H134" s="333">
        <v>3000</v>
      </c>
      <c r="I134" s="143">
        <v>4120</v>
      </c>
      <c r="J134" s="142">
        <v>3000</v>
      </c>
      <c r="K134" s="144">
        <v>3000</v>
      </c>
      <c r="L134" s="520"/>
    </row>
    <row r="135" spans="1:12" ht="60" customHeight="1">
      <c r="A135" s="436"/>
      <c r="B135" s="375" t="s">
        <v>348</v>
      </c>
      <c r="C135" s="442">
        <v>42</v>
      </c>
      <c r="D135" s="105" t="s">
        <v>91</v>
      </c>
      <c r="E135" s="20" t="s">
        <v>72</v>
      </c>
      <c r="F135" s="189" t="s">
        <v>97</v>
      </c>
      <c r="G135" s="519">
        <v>5000</v>
      </c>
      <c r="H135" s="333">
        <v>5000</v>
      </c>
      <c r="I135" s="143">
        <v>6766</v>
      </c>
      <c r="J135" s="142">
        <v>5000</v>
      </c>
      <c r="K135" s="144">
        <v>5000</v>
      </c>
      <c r="L135" s="520"/>
    </row>
    <row r="136" spans="1:12" ht="60" customHeight="1">
      <c r="A136" s="436"/>
      <c r="B136" s="375" t="s">
        <v>348</v>
      </c>
      <c r="C136" s="442">
        <v>47</v>
      </c>
      <c r="D136" s="23" t="s">
        <v>91</v>
      </c>
      <c r="E136" s="21" t="s">
        <v>72</v>
      </c>
      <c r="F136" s="188" t="s">
        <v>95</v>
      </c>
      <c r="G136" s="522">
        <v>5000</v>
      </c>
      <c r="H136" s="332">
        <v>5000</v>
      </c>
      <c r="I136" s="179">
        <v>6300</v>
      </c>
      <c r="J136" s="137">
        <v>5000</v>
      </c>
      <c r="K136" s="180">
        <v>5000</v>
      </c>
      <c r="L136" s="476"/>
    </row>
    <row r="137" spans="1:12" ht="60" customHeight="1">
      <c r="A137" s="436"/>
      <c r="B137" s="375" t="s">
        <v>348</v>
      </c>
      <c r="C137" s="442">
        <v>52</v>
      </c>
      <c r="D137" s="105" t="s">
        <v>91</v>
      </c>
      <c r="E137" s="20" t="s">
        <v>72</v>
      </c>
      <c r="F137" s="191" t="s">
        <v>103</v>
      </c>
      <c r="G137" s="519">
        <v>3500</v>
      </c>
      <c r="H137" s="521">
        <v>2000</v>
      </c>
      <c r="I137" s="143">
        <v>2000</v>
      </c>
      <c r="J137" s="142">
        <v>1800</v>
      </c>
      <c r="K137" s="144">
        <v>1800</v>
      </c>
      <c r="L137" s="444"/>
    </row>
    <row r="138" spans="1:12" ht="60" customHeight="1">
      <c r="A138" s="436"/>
      <c r="B138" s="375" t="s">
        <v>348</v>
      </c>
      <c r="C138" s="442">
        <v>57</v>
      </c>
      <c r="D138" s="105" t="s">
        <v>91</v>
      </c>
      <c r="E138" s="20" t="s">
        <v>72</v>
      </c>
      <c r="F138" s="186" t="s">
        <v>104</v>
      </c>
      <c r="G138" s="519">
        <v>3000</v>
      </c>
      <c r="H138" s="333">
        <v>3000</v>
      </c>
      <c r="I138" s="143">
        <v>4110</v>
      </c>
      <c r="J138" s="142">
        <v>3000</v>
      </c>
      <c r="K138" s="144">
        <v>3000</v>
      </c>
      <c r="L138" s="444"/>
    </row>
    <row r="139" spans="1:12" ht="60" customHeight="1">
      <c r="A139" s="436"/>
      <c r="B139" s="375" t="s">
        <v>348</v>
      </c>
      <c r="C139" s="442">
        <v>62</v>
      </c>
      <c r="D139" s="105" t="s">
        <v>91</v>
      </c>
      <c r="E139" s="20" t="s">
        <v>72</v>
      </c>
      <c r="F139" s="191" t="s">
        <v>102</v>
      </c>
      <c r="G139" s="519">
        <v>2000</v>
      </c>
      <c r="H139" s="521">
        <v>2000</v>
      </c>
      <c r="I139" s="143">
        <v>2546</v>
      </c>
      <c r="J139" s="142">
        <v>2000</v>
      </c>
      <c r="K139" s="144">
        <v>2000</v>
      </c>
      <c r="L139" s="444"/>
    </row>
    <row r="140" spans="1:12" ht="60" customHeight="1">
      <c r="A140" s="436"/>
      <c r="B140" s="375" t="s">
        <v>348</v>
      </c>
      <c r="C140" s="442">
        <v>67</v>
      </c>
      <c r="D140" s="105" t="s">
        <v>91</v>
      </c>
      <c r="E140" s="20" t="s">
        <v>72</v>
      </c>
      <c r="F140" s="189" t="s">
        <v>99</v>
      </c>
      <c r="G140" s="519">
        <v>4700</v>
      </c>
      <c r="H140" s="333">
        <v>4700</v>
      </c>
      <c r="I140" s="143">
        <v>5930</v>
      </c>
      <c r="J140" s="142">
        <v>4700</v>
      </c>
      <c r="K140" s="144">
        <v>4700</v>
      </c>
      <c r="L140" s="444"/>
    </row>
    <row r="141" spans="1:12" ht="60" customHeight="1">
      <c r="A141" s="436"/>
      <c r="B141" s="375" t="s">
        <v>348</v>
      </c>
      <c r="C141" s="442">
        <v>72</v>
      </c>
      <c r="D141" s="105" t="s">
        <v>91</v>
      </c>
      <c r="E141" s="20" t="s">
        <v>72</v>
      </c>
      <c r="F141" s="190" t="s">
        <v>100</v>
      </c>
      <c r="G141" s="519">
        <v>4700</v>
      </c>
      <c r="H141" s="521">
        <v>4700</v>
      </c>
      <c r="I141" s="143">
        <v>5930</v>
      </c>
      <c r="J141" s="142">
        <v>4700</v>
      </c>
      <c r="K141" s="144">
        <v>4700</v>
      </c>
      <c r="L141" s="444"/>
    </row>
    <row r="142" spans="1:12" ht="60" customHeight="1">
      <c r="A142" s="436"/>
      <c r="B142" s="375" t="s">
        <v>348</v>
      </c>
      <c r="C142" s="442">
        <v>77</v>
      </c>
      <c r="D142" s="105" t="s">
        <v>91</v>
      </c>
      <c r="E142" s="20" t="s">
        <v>72</v>
      </c>
      <c r="F142" s="190" t="s">
        <v>98</v>
      </c>
      <c r="G142" s="519">
        <v>14000</v>
      </c>
      <c r="H142" s="521">
        <v>14000</v>
      </c>
      <c r="I142" s="143">
        <v>17020</v>
      </c>
      <c r="J142" s="142">
        <v>14000</v>
      </c>
      <c r="K142" s="144">
        <v>14000</v>
      </c>
      <c r="L142" s="444"/>
    </row>
    <row r="143" spans="1:12" ht="60" customHeight="1">
      <c r="A143" s="436"/>
      <c r="B143" s="375" t="s">
        <v>348</v>
      </c>
      <c r="C143" s="442">
        <v>82</v>
      </c>
      <c r="D143" s="105" t="s">
        <v>91</v>
      </c>
      <c r="E143" s="20" t="s">
        <v>72</v>
      </c>
      <c r="F143" s="186" t="s">
        <v>94</v>
      </c>
      <c r="G143" s="519">
        <v>19000</v>
      </c>
      <c r="H143" s="333">
        <v>19000</v>
      </c>
      <c r="I143" s="143">
        <v>19000</v>
      </c>
      <c r="J143" s="142">
        <v>19000</v>
      </c>
      <c r="K143" s="144">
        <v>19000</v>
      </c>
      <c r="L143" s="520"/>
    </row>
    <row r="144" spans="1:12" ht="60" customHeight="1">
      <c r="A144" s="436"/>
      <c r="B144" s="398" t="s">
        <v>348</v>
      </c>
      <c r="C144" s="448">
        <v>87</v>
      </c>
      <c r="D144" s="108" t="s">
        <v>91</v>
      </c>
      <c r="E144" s="109" t="s">
        <v>72</v>
      </c>
      <c r="F144" s="192" t="s">
        <v>105</v>
      </c>
      <c r="G144" s="523">
        <v>2000</v>
      </c>
      <c r="H144" s="320">
        <v>2000</v>
      </c>
      <c r="I144" s="149">
        <v>3200</v>
      </c>
      <c r="J144" s="170">
        <v>2000</v>
      </c>
      <c r="K144" s="150">
        <v>2000</v>
      </c>
      <c r="L144" s="524"/>
    </row>
    <row r="145" spans="1:12" ht="35.1" customHeight="1">
      <c r="A145" s="436"/>
      <c r="B145" s="1013"/>
      <c r="C145" s="1014"/>
      <c r="D145" s="1033" t="s">
        <v>351</v>
      </c>
      <c r="E145" s="1035"/>
      <c r="F145" s="194" t="s">
        <v>282</v>
      </c>
      <c r="G145" s="525">
        <f>SUM(G146:G147)</f>
        <v>8000</v>
      </c>
      <c r="H145" s="196">
        <f t="shared" ref="H145:K145" si="28">SUM(H146:H147)</f>
        <v>7400</v>
      </c>
      <c r="I145" s="196">
        <f t="shared" si="28"/>
        <v>12000</v>
      </c>
      <c r="J145" s="195">
        <f t="shared" si="28"/>
        <v>8000</v>
      </c>
      <c r="K145" s="154">
        <f t="shared" si="28"/>
        <v>7400</v>
      </c>
      <c r="L145" s="526"/>
    </row>
    <row r="146" spans="1:12" ht="87.75" customHeight="1">
      <c r="A146" s="436"/>
      <c r="B146" s="391" t="s">
        <v>348</v>
      </c>
      <c r="C146" s="439">
        <v>94</v>
      </c>
      <c r="D146" s="100" t="s">
        <v>91</v>
      </c>
      <c r="E146" s="101" t="s">
        <v>350</v>
      </c>
      <c r="F146" s="197" t="s">
        <v>106</v>
      </c>
      <c r="G146" s="527">
        <v>6000</v>
      </c>
      <c r="H146" s="528">
        <v>5400</v>
      </c>
      <c r="I146" s="138">
        <v>10000</v>
      </c>
      <c r="J146" s="167">
        <v>6000</v>
      </c>
      <c r="K146" s="1061">
        <v>5400</v>
      </c>
      <c r="L146" s="529"/>
    </row>
    <row r="147" spans="1:12" ht="60" customHeight="1">
      <c r="A147" s="436"/>
      <c r="B147" s="398" t="s">
        <v>348</v>
      </c>
      <c r="C147" s="448">
        <v>99</v>
      </c>
      <c r="D147" s="108" t="s">
        <v>91</v>
      </c>
      <c r="E147" s="109" t="s">
        <v>72</v>
      </c>
      <c r="F147" s="192" t="s">
        <v>107</v>
      </c>
      <c r="G147" s="523">
        <v>2000</v>
      </c>
      <c r="H147" s="320">
        <v>2000</v>
      </c>
      <c r="I147" s="149">
        <v>2000</v>
      </c>
      <c r="J147" s="170">
        <v>2000</v>
      </c>
      <c r="K147" s="150">
        <v>2000</v>
      </c>
      <c r="L147" s="458"/>
    </row>
    <row r="148" spans="1:12" ht="35.1" customHeight="1">
      <c r="A148" s="436"/>
      <c r="B148" s="1013"/>
      <c r="C148" s="1014"/>
      <c r="D148" s="1033" t="s">
        <v>352</v>
      </c>
      <c r="E148" s="1034"/>
      <c r="F148" s="199" t="s">
        <v>275</v>
      </c>
      <c r="G148" s="437">
        <f>SUM(G149:G149)</f>
        <v>522242</v>
      </c>
      <c r="H148" s="437">
        <f>SUM(H149:H149)</f>
        <v>522242</v>
      </c>
      <c r="I148" s="153">
        <f>SUM(I149:I149)</f>
        <v>0</v>
      </c>
      <c r="J148" s="200">
        <f>SUM(J149:J149)</f>
        <v>522242</v>
      </c>
      <c r="K148" s="154">
        <f>SUM(K149:K149)</f>
        <v>522242</v>
      </c>
      <c r="L148" s="438"/>
    </row>
    <row r="149" spans="1:12" ht="50.1" customHeight="1">
      <c r="A149" s="436"/>
      <c r="B149" s="87" t="s">
        <v>348</v>
      </c>
      <c r="C149" s="478">
        <v>106</v>
      </c>
      <c r="D149" s="100" t="s">
        <v>91</v>
      </c>
      <c r="E149" s="101" t="s">
        <v>353</v>
      </c>
      <c r="F149" s="197" t="s">
        <v>109</v>
      </c>
      <c r="G149" s="527">
        <v>522242</v>
      </c>
      <c r="H149" s="528">
        <v>522242</v>
      </c>
      <c r="I149" s="138">
        <v>0</v>
      </c>
      <c r="J149" s="167">
        <v>522242</v>
      </c>
      <c r="K149" s="139">
        <v>522242</v>
      </c>
      <c r="L149" s="456"/>
    </row>
    <row r="150" spans="1:12" ht="35.1" customHeight="1">
      <c r="A150" s="436"/>
      <c r="B150" s="1013"/>
      <c r="C150" s="1014"/>
      <c r="D150" s="1033" t="s">
        <v>354</v>
      </c>
      <c r="E150" s="1034"/>
      <c r="F150" s="151" t="s">
        <v>275</v>
      </c>
      <c r="G150" s="525">
        <f>SUM(G151)</f>
        <v>31980</v>
      </c>
      <c r="H150" s="196">
        <f t="shared" ref="H150:K150" si="29">SUM(H151)</f>
        <v>32000</v>
      </c>
      <c r="I150" s="196">
        <f t="shared" si="29"/>
        <v>28800</v>
      </c>
      <c r="J150" s="195">
        <f t="shared" si="29"/>
        <v>28800</v>
      </c>
      <c r="K150" s="154">
        <f t="shared" si="29"/>
        <v>28800</v>
      </c>
      <c r="L150" s="526"/>
    </row>
    <row r="151" spans="1:12" s="374" customFormat="1" ht="60" customHeight="1">
      <c r="A151" s="445"/>
      <c r="B151" s="87" t="s">
        <v>348</v>
      </c>
      <c r="C151" s="509">
        <v>122</v>
      </c>
      <c r="D151" s="91" t="s">
        <v>355</v>
      </c>
      <c r="E151" s="92" t="s">
        <v>72</v>
      </c>
      <c r="F151" s="198" t="s">
        <v>108</v>
      </c>
      <c r="G151" s="530">
        <v>31980</v>
      </c>
      <c r="H151" s="531">
        <v>32000</v>
      </c>
      <c r="I151" s="163">
        <v>28800</v>
      </c>
      <c r="J151" s="229">
        <v>28800</v>
      </c>
      <c r="K151" s="164">
        <v>28800</v>
      </c>
      <c r="L151" s="532"/>
    </row>
    <row r="152" spans="1:12" ht="35.1" customHeight="1">
      <c r="A152" s="436"/>
      <c r="B152" s="1013"/>
      <c r="C152" s="1014"/>
      <c r="D152" s="1031" t="s">
        <v>356</v>
      </c>
      <c r="E152" s="1032"/>
      <c r="F152" s="194" t="s">
        <v>282</v>
      </c>
      <c r="G152" s="437">
        <f>SUM(G153:G154)</f>
        <v>3980</v>
      </c>
      <c r="H152" s="153">
        <f t="shared" ref="H152:K152" si="30">SUM(H153:H154)</f>
        <v>10700</v>
      </c>
      <c r="I152" s="153">
        <f t="shared" si="30"/>
        <v>10700</v>
      </c>
      <c r="J152" s="152">
        <f t="shared" si="30"/>
        <v>10700</v>
      </c>
      <c r="K152" s="154">
        <f t="shared" si="30"/>
        <v>10700</v>
      </c>
      <c r="L152" s="438"/>
    </row>
    <row r="153" spans="1:12" ht="60" customHeight="1">
      <c r="A153" s="436"/>
      <c r="B153" s="391" t="s">
        <v>348</v>
      </c>
      <c r="C153" s="439">
        <v>130</v>
      </c>
      <c r="D153" s="100" t="s">
        <v>110</v>
      </c>
      <c r="E153" s="101" t="s">
        <v>72</v>
      </c>
      <c r="F153" s="197" t="s">
        <v>112</v>
      </c>
      <c r="G153" s="527">
        <v>3000</v>
      </c>
      <c r="H153" s="528">
        <v>2700</v>
      </c>
      <c r="I153" s="138">
        <v>2700</v>
      </c>
      <c r="J153" s="167">
        <v>2700</v>
      </c>
      <c r="K153" s="139">
        <v>2700</v>
      </c>
      <c r="L153" s="456"/>
    </row>
    <row r="154" spans="1:12" ht="60" customHeight="1">
      <c r="A154" s="436"/>
      <c r="B154" s="398" t="s">
        <v>348</v>
      </c>
      <c r="C154" s="448">
        <v>135</v>
      </c>
      <c r="D154" s="23" t="s">
        <v>110</v>
      </c>
      <c r="E154" s="21" t="s">
        <v>28</v>
      </c>
      <c r="F154" s="533" t="s">
        <v>111</v>
      </c>
      <c r="G154" s="522">
        <v>980</v>
      </c>
      <c r="H154" s="534">
        <v>8000</v>
      </c>
      <c r="I154" s="179">
        <v>8000</v>
      </c>
      <c r="J154" s="137">
        <v>8000</v>
      </c>
      <c r="K154" s="180">
        <v>8000</v>
      </c>
      <c r="L154" s="476"/>
    </row>
    <row r="155" spans="1:12" ht="35.1" customHeight="1">
      <c r="A155" s="436"/>
      <c r="B155" s="1013"/>
      <c r="C155" s="1014"/>
      <c r="D155" s="1033" t="s">
        <v>357</v>
      </c>
      <c r="E155" s="1034"/>
      <c r="F155" s="194" t="s">
        <v>282</v>
      </c>
      <c r="G155" s="437">
        <f>SUM(G156:G157)</f>
        <v>16000</v>
      </c>
      <c r="H155" s="153">
        <f t="shared" ref="H155:K155" si="31">SUM(H156:H157)</f>
        <v>16000</v>
      </c>
      <c r="I155" s="153">
        <f t="shared" si="31"/>
        <v>16000</v>
      </c>
      <c r="J155" s="152">
        <f t="shared" si="31"/>
        <v>16000</v>
      </c>
      <c r="K155" s="154">
        <f t="shared" si="31"/>
        <v>16000</v>
      </c>
      <c r="L155" s="438"/>
    </row>
    <row r="156" spans="1:12" ht="60" customHeight="1">
      <c r="A156" s="436"/>
      <c r="B156" s="391" t="s">
        <v>348</v>
      </c>
      <c r="C156" s="439">
        <v>142</v>
      </c>
      <c r="D156" s="100" t="s">
        <v>358</v>
      </c>
      <c r="E156" s="101" t="s">
        <v>72</v>
      </c>
      <c r="F156" s="206" t="s">
        <v>113</v>
      </c>
      <c r="G156" s="527">
        <v>13000</v>
      </c>
      <c r="H156" s="528">
        <v>13000</v>
      </c>
      <c r="I156" s="138">
        <v>13000</v>
      </c>
      <c r="J156" s="167">
        <v>13000</v>
      </c>
      <c r="K156" s="139">
        <v>13000</v>
      </c>
      <c r="L156" s="456"/>
    </row>
    <row r="157" spans="1:12" ht="60" customHeight="1">
      <c r="A157" s="436"/>
      <c r="B157" s="398" t="s">
        <v>348</v>
      </c>
      <c r="C157" s="448">
        <v>148</v>
      </c>
      <c r="D157" s="108" t="s">
        <v>110</v>
      </c>
      <c r="E157" s="109" t="s">
        <v>72</v>
      </c>
      <c r="F157" s="192" t="s">
        <v>114</v>
      </c>
      <c r="G157" s="523">
        <v>3000</v>
      </c>
      <c r="H157" s="320">
        <v>3000</v>
      </c>
      <c r="I157" s="149">
        <v>3000</v>
      </c>
      <c r="J157" s="170">
        <v>3000</v>
      </c>
      <c r="K157" s="150">
        <v>3000</v>
      </c>
      <c r="L157" s="524"/>
    </row>
    <row r="158" spans="1:12" ht="35.1" customHeight="1">
      <c r="A158" s="436"/>
      <c r="B158" s="1013"/>
      <c r="C158" s="1014"/>
      <c r="D158" s="1031" t="s">
        <v>359</v>
      </c>
      <c r="E158" s="1032"/>
      <c r="F158" s="194" t="s">
        <v>282</v>
      </c>
      <c r="G158" s="525">
        <f>SUM(G159:G160)</f>
        <v>7000</v>
      </c>
      <c r="H158" s="196">
        <f t="shared" ref="H158:K158" si="32">SUM(H159:H160)</f>
        <v>5300</v>
      </c>
      <c r="I158" s="196">
        <f t="shared" si="32"/>
        <v>5300</v>
      </c>
      <c r="J158" s="195">
        <f t="shared" si="32"/>
        <v>5300</v>
      </c>
      <c r="K158" s="154">
        <f t="shared" si="32"/>
        <v>5300</v>
      </c>
      <c r="L158" s="526"/>
    </row>
    <row r="159" spans="1:12" ht="60" customHeight="1">
      <c r="A159" s="436"/>
      <c r="B159" s="371" t="s">
        <v>348</v>
      </c>
      <c r="C159" s="460">
        <v>155</v>
      </c>
      <c r="D159" s="100" t="s">
        <v>110</v>
      </c>
      <c r="E159" s="101" t="s">
        <v>28</v>
      </c>
      <c r="F159" s="535" t="s">
        <v>360</v>
      </c>
      <c r="G159" s="527">
        <v>5000</v>
      </c>
      <c r="H159" s="536">
        <v>3500</v>
      </c>
      <c r="I159" s="138">
        <v>3500</v>
      </c>
      <c r="J159" s="167">
        <v>3500</v>
      </c>
      <c r="K159" s="139">
        <v>3500</v>
      </c>
      <c r="L159" s="456"/>
    </row>
    <row r="160" spans="1:12" ht="60" customHeight="1">
      <c r="A160" s="436"/>
      <c r="B160" s="398" t="s">
        <v>348</v>
      </c>
      <c r="C160" s="448">
        <v>161</v>
      </c>
      <c r="D160" s="23" t="s">
        <v>110</v>
      </c>
      <c r="E160" s="21" t="s">
        <v>28</v>
      </c>
      <c r="F160" s="537" t="s">
        <v>115</v>
      </c>
      <c r="G160" s="522">
        <v>2000</v>
      </c>
      <c r="H160" s="534">
        <v>1800</v>
      </c>
      <c r="I160" s="179">
        <v>1800</v>
      </c>
      <c r="J160" s="137">
        <v>1800</v>
      </c>
      <c r="K160" s="180">
        <v>1800</v>
      </c>
      <c r="L160" s="441"/>
    </row>
    <row r="161" spans="1:12" ht="35.1" customHeight="1">
      <c r="A161" s="436"/>
      <c r="B161" s="1013"/>
      <c r="C161" s="1014"/>
      <c r="D161" s="1031" t="s">
        <v>361</v>
      </c>
      <c r="E161" s="1032"/>
      <c r="F161" s="151" t="s">
        <v>275</v>
      </c>
      <c r="G161" s="525">
        <f>SUM(G162)</f>
        <v>6400</v>
      </c>
      <c r="H161" s="196">
        <f t="shared" ref="H161:K161" si="33">SUM(H162)</f>
        <v>6400</v>
      </c>
      <c r="I161" s="196">
        <f t="shared" si="33"/>
        <v>6400</v>
      </c>
      <c r="J161" s="195">
        <f t="shared" si="33"/>
        <v>6400</v>
      </c>
      <c r="K161" s="154">
        <f t="shared" si="33"/>
        <v>6400</v>
      </c>
      <c r="L161" s="526"/>
    </row>
    <row r="162" spans="1:12" ht="50.1" customHeight="1">
      <c r="A162" s="436"/>
      <c r="B162" s="87" t="s">
        <v>348</v>
      </c>
      <c r="C162" s="478">
        <v>169</v>
      </c>
      <c r="D162" s="91" t="s">
        <v>110</v>
      </c>
      <c r="E162" s="92" t="s">
        <v>28</v>
      </c>
      <c r="F162" s="208" t="s">
        <v>116</v>
      </c>
      <c r="G162" s="538">
        <v>6400</v>
      </c>
      <c r="H162" s="539">
        <v>6400</v>
      </c>
      <c r="I162" s="163">
        <v>6400</v>
      </c>
      <c r="J162" s="229">
        <v>6400</v>
      </c>
      <c r="K162" s="164">
        <v>6400</v>
      </c>
      <c r="L162" s="540"/>
    </row>
    <row r="163" spans="1:12" ht="35.1" customHeight="1">
      <c r="A163" s="436"/>
      <c r="B163" s="1013"/>
      <c r="C163" s="1014"/>
      <c r="D163" s="1029" t="s">
        <v>362</v>
      </c>
      <c r="E163" s="1030"/>
      <c r="F163" s="151" t="s">
        <v>275</v>
      </c>
      <c r="G163" s="525">
        <f>SUM(G164)</f>
        <v>20000</v>
      </c>
      <c r="H163" s="196">
        <f t="shared" ref="H163:K163" si="34">SUM(H164)</f>
        <v>20000</v>
      </c>
      <c r="I163" s="196">
        <f t="shared" si="34"/>
        <v>20000</v>
      </c>
      <c r="J163" s="195">
        <f t="shared" si="34"/>
        <v>20000</v>
      </c>
      <c r="K163" s="154">
        <f t="shared" si="34"/>
        <v>20000</v>
      </c>
      <c r="L163" s="526"/>
    </row>
    <row r="164" spans="1:12" ht="50.1" customHeight="1">
      <c r="A164" s="436"/>
      <c r="B164" s="87" t="s">
        <v>348</v>
      </c>
      <c r="C164" s="478">
        <v>177</v>
      </c>
      <c r="D164" s="91" t="s">
        <v>117</v>
      </c>
      <c r="E164" s="92" t="s">
        <v>72</v>
      </c>
      <c r="F164" s="198" t="s">
        <v>121</v>
      </c>
      <c r="G164" s="530">
        <v>20000</v>
      </c>
      <c r="H164" s="531">
        <v>20000</v>
      </c>
      <c r="I164" s="163">
        <v>20000</v>
      </c>
      <c r="J164" s="229">
        <v>20000</v>
      </c>
      <c r="K164" s="164">
        <v>20000</v>
      </c>
      <c r="L164" s="540"/>
    </row>
    <row r="165" spans="1:12" ht="35.1" customHeight="1">
      <c r="A165" s="436"/>
      <c r="B165" s="1013"/>
      <c r="C165" s="1014"/>
      <c r="D165" s="1025" t="s">
        <v>363</v>
      </c>
      <c r="E165" s="1026"/>
      <c r="F165" s="194" t="s">
        <v>282</v>
      </c>
      <c r="G165" s="525">
        <f>SUM(G166:G167)</f>
        <v>26500</v>
      </c>
      <c r="H165" s="196">
        <f t="shared" ref="H165:K165" si="35">SUM(H166:H167)</f>
        <v>26500</v>
      </c>
      <c r="I165" s="196">
        <f t="shared" si="35"/>
        <v>26500</v>
      </c>
      <c r="J165" s="195">
        <f t="shared" si="35"/>
        <v>26500</v>
      </c>
      <c r="K165" s="154">
        <f t="shared" si="35"/>
        <v>26500</v>
      </c>
      <c r="L165" s="526"/>
    </row>
    <row r="166" spans="1:12" ht="50.1" customHeight="1">
      <c r="A166" s="436"/>
      <c r="B166" s="391" t="s">
        <v>348</v>
      </c>
      <c r="C166" s="439">
        <v>184</v>
      </c>
      <c r="D166" s="100" t="s">
        <v>117</v>
      </c>
      <c r="E166" s="101" t="s">
        <v>28</v>
      </c>
      <c r="F166" s="209" t="s">
        <v>364</v>
      </c>
      <c r="G166" s="541">
        <v>1500</v>
      </c>
      <c r="H166" s="542">
        <v>1500</v>
      </c>
      <c r="I166" s="138">
        <v>1500</v>
      </c>
      <c r="J166" s="167">
        <v>1500</v>
      </c>
      <c r="K166" s="139">
        <v>1500</v>
      </c>
      <c r="L166" s="543"/>
    </row>
    <row r="167" spans="1:12" ht="50.1" customHeight="1">
      <c r="A167" s="436"/>
      <c r="B167" s="398" t="s">
        <v>348</v>
      </c>
      <c r="C167" s="448">
        <v>189</v>
      </c>
      <c r="D167" s="108" t="s">
        <v>117</v>
      </c>
      <c r="E167" s="109" t="s">
        <v>72</v>
      </c>
      <c r="F167" s="210" t="s">
        <v>118</v>
      </c>
      <c r="G167" s="457">
        <v>25000</v>
      </c>
      <c r="H167" s="544">
        <v>25000</v>
      </c>
      <c r="I167" s="149">
        <v>25000</v>
      </c>
      <c r="J167" s="170">
        <v>25000</v>
      </c>
      <c r="K167" s="150">
        <v>25000</v>
      </c>
      <c r="L167" s="524"/>
    </row>
    <row r="168" spans="1:12" ht="35.1" customHeight="1">
      <c r="A168" s="436"/>
      <c r="B168" s="1013"/>
      <c r="C168" s="1014"/>
      <c r="D168" s="1029" t="s">
        <v>365</v>
      </c>
      <c r="E168" s="1030"/>
      <c r="F168" s="194" t="s">
        <v>282</v>
      </c>
      <c r="G168" s="525">
        <f>SUM(G169:G170)</f>
        <v>13500</v>
      </c>
      <c r="H168" s="196">
        <f t="shared" ref="H168:K168" si="36">SUM(H169:H170)</f>
        <v>13500</v>
      </c>
      <c r="I168" s="196">
        <f t="shared" si="36"/>
        <v>17500</v>
      </c>
      <c r="J168" s="195">
        <f t="shared" si="36"/>
        <v>13500</v>
      </c>
      <c r="K168" s="154">
        <f t="shared" si="36"/>
        <v>13500</v>
      </c>
      <c r="L168" s="526"/>
    </row>
    <row r="169" spans="1:12" ht="60" customHeight="1">
      <c r="A169" s="436"/>
      <c r="B169" s="371" t="s">
        <v>348</v>
      </c>
      <c r="C169" s="460">
        <v>196</v>
      </c>
      <c r="D169" s="100" t="s">
        <v>366</v>
      </c>
      <c r="E169" s="101" t="s">
        <v>72</v>
      </c>
      <c r="F169" s="211" t="s">
        <v>119</v>
      </c>
      <c r="G169" s="541">
        <v>7500</v>
      </c>
      <c r="H169" s="545">
        <v>7500</v>
      </c>
      <c r="I169" s="138">
        <v>7500</v>
      </c>
      <c r="J169" s="167">
        <v>7500</v>
      </c>
      <c r="K169" s="139">
        <v>7500</v>
      </c>
      <c r="L169" s="543"/>
    </row>
    <row r="170" spans="1:12" ht="60" customHeight="1">
      <c r="A170" s="436"/>
      <c r="B170" s="398" t="s">
        <v>348</v>
      </c>
      <c r="C170" s="448">
        <v>201</v>
      </c>
      <c r="D170" s="108" t="s">
        <v>117</v>
      </c>
      <c r="E170" s="109" t="s">
        <v>72</v>
      </c>
      <c r="F170" s="212" t="s">
        <v>120</v>
      </c>
      <c r="G170" s="457">
        <v>6000</v>
      </c>
      <c r="H170" s="544">
        <v>6000</v>
      </c>
      <c r="I170" s="149">
        <v>10000</v>
      </c>
      <c r="J170" s="170">
        <v>6000</v>
      </c>
      <c r="K170" s="150">
        <v>6000</v>
      </c>
      <c r="L170" s="458"/>
    </row>
    <row r="171" spans="1:12" s="374" customFormat="1" ht="35.1" customHeight="1">
      <c r="A171" s="445"/>
      <c r="B171" s="1023"/>
      <c r="C171" s="1024"/>
      <c r="D171" s="1025" t="s">
        <v>367</v>
      </c>
      <c r="E171" s="1026"/>
      <c r="F171" s="151" t="s">
        <v>275</v>
      </c>
      <c r="G171" s="437">
        <f>SUM(G172)</f>
        <v>0</v>
      </c>
      <c r="H171" s="153">
        <f t="shared" ref="H171:K171" si="37">SUM(H172)</f>
        <v>0</v>
      </c>
      <c r="I171" s="153">
        <f t="shared" si="37"/>
        <v>13191</v>
      </c>
      <c r="J171" s="152">
        <f t="shared" si="37"/>
        <v>4946</v>
      </c>
      <c r="K171" s="154">
        <f t="shared" si="37"/>
        <v>0</v>
      </c>
      <c r="L171" s="438"/>
    </row>
    <row r="172" spans="1:12" s="556" customFormat="1" ht="72" customHeight="1">
      <c r="A172" s="546"/>
      <c r="B172" s="547" t="s">
        <v>368</v>
      </c>
      <c r="C172" s="548">
        <v>209</v>
      </c>
      <c r="D172" s="549" t="s">
        <v>369</v>
      </c>
      <c r="E172" s="550" t="s">
        <v>370</v>
      </c>
      <c r="F172" s="551" t="s">
        <v>371</v>
      </c>
      <c r="G172" s="552">
        <v>0</v>
      </c>
      <c r="H172" s="553">
        <v>0</v>
      </c>
      <c r="I172" s="230">
        <v>13191</v>
      </c>
      <c r="J172" s="554">
        <v>4946</v>
      </c>
      <c r="K172" s="1062">
        <v>0</v>
      </c>
      <c r="L172" s="555"/>
    </row>
    <row r="173" spans="1:12" s="374" customFormat="1" ht="35.1" customHeight="1">
      <c r="A173" s="445"/>
      <c r="B173" s="1023"/>
      <c r="C173" s="1024"/>
      <c r="D173" s="1025" t="s">
        <v>372</v>
      </c>
      <c r="E173" s="1026"/>
      <c r="F173" s="151" t="s">
        <v>373</v>
      </c>
      <c r="G173" s="437">
        <f>SUM(G174)</f>
        <v>0</v>
      </c>
      <c r="H173" s="153">
        <f t="shared" ref="H173:K173" si="38">SUM(H174)</f>
        <v>0</v>
      </c>
      <c r="I173" s="153">
        <f t="shared" si="38"/>
        <v>13191</v>
      </c>
      <c r="J173" s="152">
        <f t="shared" si="38"/>
        <v>4946</v>
      </c>
      <c r="K173" s="154">
        <f t="shared" si="38"/>
        <v>0</v>
      </c>
      <c r="L173" s="438"/>
    </row>
    <row r="174" spans="1:12" s="556" customFormat="1" ht="69.75" customHeight="1">
      <c r="A174" s="546"/>
      <c r="B174" s="547" t="s">
        <v>368</v>
      </c>
      <c r="C174" s="548">
        <v>216</v>
      </c>
      <c r="D174" s="549" t="s">
        <v>369</v>
      </c>
      <c r="E174" s="550" t="s">
        <v>370</v>
      </c>
      <c r="F174" s="551" t="s">
        <v>371</v>
      </c>
      <c r="G174" s="552">
        <v>0</v>
      </c>
      <c r="H174" s="553">
        <v>0</v>
      </c>
      <c r="I174" s="230">
        <v>13191</v>
      </c>
      <c r="J174" s="554">
        <v>4946</v>
      </c>
      <c r="K174" s="1062">
        <v>0</v>
      </c>
      <c r="L174" s="555"/>
    </row>
    <row r="175" spans="1:12" ht="35.1" customHeight="1">
      <c r="A175" s="436"/>
      <c r="B175" s="1013"/>
      <c r="C175" s="1014"/>
      <c r="D175" s="1025" t="s">
        <v>374</v>
      </c>
      <c r="E175" s="1026"/>
      <c r="F175" s="213" t="s">
        <v>375</v>
      </c>
      <c r="G175" s="525">
        <f>SUM(G176:G180)</f>
        <v>730482</v>
      </c>
      <c r="H175" s="196">
        <f t="shared" ref="H175:K175" si="39">SUM(H176:H180)</f>
        <v>853750</v>
      </c>
      <c r="I175" s="196">
        <f t="shared" si="39"/>
        <v>0</v>
      </c>
      <c r="J175" s="195">
        <f t="shared" si="39"/>
        <v>953750</v>
      </c>
      <c r="K175" s="154">
        <f t="shared" si="39"/>
        <v>953750</v>
      </c>
      <c r="L175" s="526"/>
    </row>
    <row r="176" spans="1:12" ht="93" customHeight="1">
      <c r="A176" s="436"/>
      <c r="B176" s="391" t="s">
        <v>368</v>
      </c>
      <c r="C176" s="439">
        <v>221</v>
      </c>
      <c r="D176" s="100" t="s">
        <v>91</v>
      </c>
      <c r="E176" s="101" t="s">
        <v>23</v>
      </c>
      <c r="F176" s="209" t="s">
        <v>122</v>
      </c>
      <c r="G176" s="541">
        <v>127500</v>
      </c>
      <c r="H176" s="542">
        <v>127500</v>
      </c>
      <c r="I176" s="138">
        <v>0</v>
      </c>
      <c r="J176" s="167">
        <v>127500</v>
      </c>
      <c r="K176" s="139">
        <v>127500</v>
      </c>
      <c r="L176" s="543"/>
    </row>
    <row r="177" spans="1:12" ht="85.5" customHeight="1">
      <c r="A177" s="436"/>
      <c r="B177" s="375" t="s">
        <v>368</v>
      </c>
      <c r="C177" s="442">
        <v>223</v>
      </c>
      <c r="D177" s="23" t="s">
        <v>91</v>
      </c>
      <c r="E177" s="21" t="s">
        <v>48</v>
      </c>
      <c r="F177" s="201" t="s">
        <v>376</v>
      </c>
      <c r="G177" s="557">
        <v>131180</v>
      </c>
      <c r="H177" s="558">
        <v>200000</v>
      </c>
      <c r="I177" s="179">
        <v>0</v>
      </c>
      <c r="J177" s="137">
        <v>150000</v>
      </c>
      <c r="K177" s="180">
        <v>150000</v>
      </c>
      <c r="L177" s="476"/>
    </row>
    <row r="178" spans="1:12" ht="103.5" customHeight="1">
      <c r="A178" s="436"/>
      <c r="B178" s="375" t="s">
        <v>368</v>
      </c>
      <c r="C178" s="442">
        <v>225</v>
      </c>
      <c r="D178" s="105" t="s">
        <v>91</v>
      </c>
      <c r="E178" s="20" t="s">
        <v>48</v>
      </c>
      <c r="F178" s="190" t="s">
        <v>377</v>
      </c>
      <c r="G178" s="559">
        <v>244868</v>
      </c>
      <c r="H178" s="560">
        <v>300000</v>
      </c>
      <c r="I178" s="143">
        <v>0</v>
      </c>
      <c r="J178" s="142">
        <v>150000</v>
      </c>
      <c r="K178" s="144">
        <v>150000</v>
      </c>
      <c r="L178" s="444"/>
    </row>
    <row r="179" spans="1:12" ht="50.25" customHeight="1">
      <c r="A179" s="436"/>
      <c r="B179" s="375" t="s">
        <v>368</v>
      </c>
      <c r="C179" s="442">
        <v>227</v>
      </c>
      <c r="D179" s="202" t="s">
        <v>91</v>
      </c>
      <c r="E179" s="203" t="s">
        <v>48</v>
      </c>
      <c r="F179" s="204" t="s">
        <v>378</v>
      </c>
      <c r="G179" s="561">
        <v>201234</v>
      </c>
      <c r="H179" s="562">
        <v>200000</v>
      </c>
      <c r="I179" s="205">
        <v>0</v>
      </c>
      <c r="J179" s="563">
        <v>500000</v>
      </c>
      <c r="K179" s="144">
        <v>500000</v>
      </c>
      <c r="L179" s="444"/>
    </row>
    <row r="180" spans="1:12" ht="60" customHeight="1" thickBot="1">
      <c r="A180" s="436"/>
      <c r="B180" s="379" t="s">
        <v>368</v>
      </c>
      <c r="C180" s="564">
        <v>229</v>
      </c>
      <c r="D180" s="214" t="s">
        <v>110</v>
      </c>
      <c r="E180" s="215" t="s">
        <v>350</v>
      </c>
      <c r="F180" s="216" t="s">
        <v>379</v>
      </c>
      <c r="G180" s="565">
        <v>25700</v>
      </c>
      <c r="H180" s="566">
        <v>26250</v>
      </c>
      <c r="I180" s="183">
        <v>0</v>
      </c>
      <c r="J180" s="157">
        <v>26250</v>
      </c>
      <c r="K180" s="184">
        <v>26250</v>
      </c>
      <c r="L180" s="484"/>
    </row>
    <row r="181" spans="1:12" ht="35.1" customHeight="1" thickBot="1">
      <c r="A181" s="29" t="s">
        <v>380</v>
      </c>
      <c r="B181" s="356"/>
      <c r="C181" s="356"/>
      <c r="D181" s="901" t="s">
        <v>381</v>
      </c>
      <c r="E181" s="901"/>
      <c r="F181" s="902"/>
      <c r="G181" s="386">
        <f>SUM(G182)</f>
        <v>30400</v>
      </c>
      <c r="H181" s="88">
        <f t="shared" ref="H181:K181" si="40">SUM(H182)</f>
        <v>30400</v>
      </c>
      <c r="I181" s="88">
        <f t="shared" si="40"/>
        <v>30400</v>
      </c>
      <c r="J181" s="33">
        <f t="shared" si="40"/>
        <v>30400</v>
      </c>
      <c r="K181" s="37">
        <f t="shared" si="40"/>
        <v>30400</v>
      </c>
      <c r="L181" s="387"/>
    </row>
    <row r="182" spans="1:12" ht="34.5" customHeight="1">
      <c r="A182" s="436"/>
      <c r="B182" s="1027"/>
      <c r="C182" s="1028"/>
      <c r="D182" s="985" t="s">
        <v>382</v>
      </c>
      <c r="E182" s="986"/>
      <c r="F182" s="217" t="s">
        <v>383</v>
      </c>
      <c r="G182" s="407">
        <f>SUM(G183:G184)</f>
        <v>30400</v>
      </c>
      <c r="H182" s="77">
        <f t="shared" ref="H182:K182" si="41">SUM(H183:H184)</f>
        <v>30400</v>
      </c>
      <c r="I182" s="77">
        <f t="shared" si="41"/>
        <v>30400</v>
      </c>
      <c r="J182" s="90">
        <f t="shared" si="41"/>
        <v>30400</v>
      </c>
      <c r="K182" s="78">
        <f t="shared" si="41"/>
        <v>30400</v>
      </c>
      <c r="L182" s="408"/>
    </row>
    <row r="183" spans="1:12" ht="50.1" customHeight="1">
      <c r="A183" s="436"/>
      <c r="B183" s="391" t="s">
        <v>368</v>
      </c>
      <c r="C183" s="439">
        <v>236</v>
      </c>
      <c r="D183" s="218" t="s">
        <v>384</v>
      </c>
      <c r="E183" s="219" t="s">
        <v>30</v>
      </c>
      <c r="F183" s="207" t="s">
        <v>124</v>
      </c>
      <c r="G183" s="567">
        <v>21400</v>
      </c>
      <c r="H183" s="568">
        <v>21400</v>
      </c>
      <c r="I183" s="220">
        <v>21400</v>
      </c>
      <c r="J183" s="19">
        <v>21400</v>
      </c>
      <c r="K183" s="299">
        <v>21400</v>
      </c>
      <c r="L183" s="569"/>
    </row>
    <row r="184" spans="1:12" ht="50.1" customHeight="1" thickBot="1">
      <c r="A184" s="436"/>
      <c r="B184" s="379" t="s">
        <v>368</v>
      </c>
      <c r="C184" s="564">
        <v>241</v>
      </c>
      <c r="D184" s="221" t="s">
        <v>384</v>
      </c>
      <c r="E184" s="222" t="s">
        <v>28</v>
      </c>
      <c r="F184" s="223" t="s">
        <v>385</v>
      </c>
      <c r="G184" s="570">
        <v>9000</v>
      </c>
      <c r="H184" s="571">
        <v>9000</v>
      </c>
      <c r="I184" s="224">
        <v>9000</v>
      </c>
      <c r="J184" s="572">
        <v>9000</v>
      </c>
      <c r="K184" s="789">
        <v>9000</v>
      </c>
      <c r="L184" s="573"/>
    </row>
    <row r="185" spans="1:12" ht="35.1" customHeight="1" thickBot="1">
      <c r="A185" s="29" t="s">
        <v>386</v>
      </c>
      <c r="B185" s="356"/>
      <c r="C185" s="356"/>
      <c r="D185" s="901" t="s">
        <v>387</v>
      </c>
      <c r="E185" s="901"/>
      <c r="F185" s="902"/>
      <c r="G185" s="364">
        <f>G186+G196+G198+G202+G208+G211+G219+G221+G223+G225+G227+G229+G231+G233+G235+G237+G239+G241+G243+G245+G247+G249+G251+G253+G255</f>
        <v>481950</v>
      </c>
      <c r="H185" s="364">
        <f t="shared" ref="H185:K185" si="42">H186+H196+H198+H202+H208+H211+H219+H221+H223+H225+H227+H229+H231+H233+H235+H237+H239+H241+H243+H245+H247+H249+H251+H253+H255</f>
        <v>473058</v>
      </c>
      <c r="I185" s="126">
        <f t="shared" si="42"/>
        <v>660839</v>
      </c>
      <c r="J185" s="225">
        <f t="shared" si="42"/>
        <v>480758</v>
      </c>
      <c r="K185" s="36">
        <f t="shared" si="42"/>
        <v>468858</v>
      </c>
      <c r="L185" s="365"/>
    </row>
    <row r="186" spans="1:12" ht="35.1" customHeight="1">
      <c r="A186" s="574"/>
      <c r="B186" s="1020"/>
      <c r="C186" s="1021"/>
      <c r="D186" s="1018" t="s">
        <v>388</v>
      </c>
      <c r="E186" s="1022"/>
      <c r="F186" s="133" t="s">
        <v>389</v>
      </c>
      <c r="G186" s="575">
        <f>SUM(G187:G195)</f>
        <v>283750</v>
      </c>
      <c r="H186" s="232">
        <f>SUM(H187:H195)</f>
        <v>257371</v>
      </c>
      <c r="I186" s="232">
        <f>SUM(I187:I195)</f>
        <v>324609</v>
      </c>
      <c r="J186" s="232">
        <f>SUM(J187:J195)</f>
        <v>260071</v>
      </c>
      <c r="K186" s="160">
        <f>SUM(K187:K195)</f>
        <v>257371</v>
      </c>
      <c r="L186" s="454"/>
    </row>
    <row r="187" spans="1:12" ht="50.1" customHeight="1">
      <c r="A187" s="574"/>
      <c r="B187" s="391" t="s">
        <v>368</v>
      </c>
      <c r="C187" s="576">
        <v>262</v>
      </c>
      <c r="D187" s="234" t="s">
        <v>125</v>
      </c>
      <c r="E187" s="235" t="s">
        <v>30</v>
      </c>
      <c r="F187" s="236" t="s">
        <v>133</v>
      </c>
      <c r="G187" s="577">
        <v>242000</v>
      </c>
      <c r="H187" s="317">
        <v>210609</v>
      </c>
      <c r="I187" s="317">
        <v>210609</v>
      </c>
      <c r="J187" s="577">
        <v>210609</v>
      </c>
      <c r="K187" s="180">
        <v>210609</v>
      </c>
      <c r="L187" s="441"/>
    </row>
    <row r="188" spans="1:12" ht="64.5" customHeight="1">
      <c r="A188" s="574"/>
      <c r="B188" s="375" t="s">
        <v>368</v>
      </c>
      <c r="C188" s="578">
        <v>268</v>
      </c>
      <c r="D188" s="23" t="s">
        <v>125</v>
      </c>
      <c r="E188" s="238" t="s">
        <v>28</v>
      </c>
      <c r="F188" s="106" t="s">
        <v>134</v>
      </c>
      <c r="G188" s="496">
        <v>7000</v>
      </c>
      <c r="H188" s="143">
        <v>7000</v>
      </c>
      <c r="I188" s="143">
        <v>20000</v>
      </c>
      <c r="J188" s="496">
        <v>7000</v>
      </c>
      <c r="K188" s="144">
        <v>7000</v>
      </c>
      <c r="L188" s="444"/>
    </row>
    <row r="189" spans="1:12" ht="50.1" customHeight="1">
      <c r="A189" s="574"/>
      <c r="B189" s="375" t="s">
        <v>368</v>
      </c>
      <c r="C189" s="578">
        <v>274</v>
      </c>
      <c r="D189" s="23" t="s">
        <v>125</v>
      </c>
      <c r="E189" s="238" t="s">
        <v>28</v>
      </c>
      <c r="F189" s="106" t="s">
        <v>135</v>
      </c>
      <c r="G189" s="496">
        <v>0</v>
      </c>
      <c r="H189" s="143">
        <v>3000</v>
      </c>
      <c r="I189" s="143">
        <v>3000</v>
      </c>
      <c r="J189" s="496">
        <v>3000</v>
      </c>
      <c r="K189" s="144">
        <v>3000</v>
      </c>
      <c r="L189" s="444"/>
    </row>
    <row r="190" spans="1:12" s="556" customFormat="1" ht="56.25" customHeight="1">
      <c r="A190" s="579"/>
      <c r="B190" s="580" t="s">
        <v>368</v>
      </c>
      <c r="C190" s="581">
        <v>280</v>
      </c>
      <c r="D190" s="582" t="s">
        <v>125</v>
      </c>
      <c r="E190" s="247" t="s">
        <v>23</v>
      </c>
      <c r="F190" s="245" t="s">
        <v>390</v>
      </c>
      <c r="G190" s="496">
        <v>0</v>
      </c>
      <c r="H190" s="239">
        <v>0</v>
      </c>
      <c r="I190" s="239">
        <v>3000</v>
      </c>
      <c r="J190" s="496">
        <v>2700</v>
      </c>
      <c r="K190" s="1063">
        <v>0</v>
      </c>
      <c r="L190" s="583"/>
    </row>
    <row r="191" spans="1:12" ht="78" customHeight="1">
      <c r="A191" s="574"/>
      <c r="B191" s="375" t="s">
        <v>368</v>
      </c>
      <c r="C191" s="578">
        <v>285</v>
      </c>
      <c r="D191" s="23" t="s">
        <v>125</v>
      </c>
      <c r="E191" s="238" t="s">
        <v>23</v>
      </c>
      <c r="F191" s="106" t="s">
        <v>391</v>
      </c>
      <c r="G191" s="496">
        <v>4750</v>
      </c>
      <c r="H191" s="143">
        <v>4512</v>
      </c>
      <c r="I191" s="143">
        <v>10000</v>
      </c>
      <c r="J191" s="496">
        <v>4512</v>
      </c>
      <c r="K191" s="144">
        <v>4512</v>
      </c>
      <c r="L191" s="444"/>
    </row>
    <row r="192" spans="1:12" ht="63.75" customHeight="1">
      <c r="A192" s="574"/>
      <c r="B192" s="375" t="s">
        <v>368</v>
      </c>
      <c r="C192" s="578">
        <v>291</v>
      </c>
      <c r="D192" s="23" t="s">
        <v>392</v>
      </c>
      <c r="E192" s="238" t="s">
        <v>23</v>
      </c>
      <c r="F192" s="106" t="s">
        <v>136</v>
      </c>
      <c r="G192" s="496">
        <v>25000</v>
      </c>
      <c r="H192" s="143">
        <v>25000</v>
      </c>
      <c r="I192" s="143">
        <v>30000</v>
      </c>
      <c r="J192" s="496">
        <v>25000</v>
      </c>
      <c r="K192" s="144">
        <v>25000</v>
      </c>
      <c r="L192" s="444"/>
    </row>
    <row r="193" spans="1:12" ht="78.75" customHeight="1">
      <c r="A193" s="574"/>
      <c r="B193" s="375" t="s">
        <v>368</v>
      </c>
      <c r="C193" s="578">
        <v>297</v>
      </c>
      <c r="D193" s="250" t="s">
        <v>392</v>
      </c>
      <c r="E193" s="238" t="s">
        <v>393</v>
      </c>
      <c r="F193" s="240" t="s">
        <v>138</v>
      </c>
      <c r="G193" s="584">
        <v>5000</v>
      </c>
      <c r="H193" s="450">
        <v>7250</v>
      </c>
      <c r="I193" s="450">
        <v>13000</v>
      </c>
      <c r="J193" s="584">
        <v>7250</v>
      </c>
      <c r="K193" s="451">
        <v>7250</v>
      </c>
      <c r="L193" s="452"/>
    </row>
    <row r="194" spans="1:12" ht="127.5" customHeight="1">
      <c r="A194" s="574"/>
      <c r="B194" s="375" t="s">
        <v>368</v>
      </c>
      <c r="C194" s="578">
        <v>303</v>
      </c>
      <c r="D194" s="423" t="s">
        <v>392</v>
      </c>
      <c r="E194" s="585" t="s">
        <v>393</v>
      </c>
      <c r="F194" s="245" t="s">
        <v>394</v>
      </c>
      <c r="G194" s="496">
        <v>0</v>
      </c>
      <c r="H194" s="239">
        <v>0</v>
      </c>
      <c r="I194" s="239">
        <v>20000</v>
      </c>
      <c r="J194" s="496">
        <v>0</v>
      </c>
      <c r="K194" s="451">
        <v>0</v>
      </c>
      <c r="L194" s="452"/>
    </row>
    <row r="195" spans="1:12" ht="78.75" customHeight="1">
      <c r="A195" s="574"/>
      <c r="B195" s="398" t="s">
        <v>368</v>
      </c>
      <c r="C195" s="586">
        <v>309</v>
      </c>
      <c r="D195" s="587" t="s">
        <v>392</v>
      </c>
      <c r="E195" s="247" t="s">
        <v>393</v>
      </c>
      <c r="F195" s="248" t="s">
        <v>395</v>
      </c>
      <c r="G195" s="584">
        <v>0</v>
      </c>
      <c r="H195" s="508">
        <v>0</v>
      </c>
      <c r="I195" s="508">
        <v>15000</v>
      </c>
      <c r="J195" s="584">
        <v>0</v>
      </c>
      <c r="K195" s="451">
        <v>0</v>
      </c>
      <c r="L195" s="452"/>
    </row>
    <row r="196" spans="1:12" ht="35.1" customHeight="1">
      <c r="A196" s="574"/>
      <c r="B196" s="1015"/>
      <c r="C196" s="1016"/>
      <c r="D196" s="995" t="s">
        <v>396</v>
      </c>
      <c r="E196" s="996"/>
      <c r="F196" s="133" t="s">
        <v>373</v>
      </c>
      <c r="G196" s="588">
        <f>SUM(G197)</f>
        <v>5000</v>
      </c>
      <c r="H196" s="134">
        <f t="shared" ref="H196:K196" si="43">SUM(H197)</f>
        <v>8000</v>
      </c>
      <c r="I196" s="134">
        <f t="shared" si="43"/>
        <v>10000</v>
      </c>
      <c r="J196" s="134">
        <f t="shared" si="43"/>
        <v>8000</v>
      </c>
      <c r="K196" s="160">
        <f t="shared" si="43"/>
        <v>8000</v>
      </c>
      <c r="L196" s="454"/>
    </row>
    <row r="197" spans="1:12" ht="69" customHeight="1">
      <c r="A197" s="574"/>
      <c r="B197" s="589" t="s">
        <v>368</v>
      </c>
      <c r="C197" s="590">
        <v>317</v>
      </c>
      <c r="D197" s="214" t="s">
        <v>125</v>
      </c>
      <c r="E197" s="227" t="s">
        <v>28</v>
      </c>
      <c r="F197" s="244" t="s">
        <v>397</v>
      </c>
      <c r="G197" s="591">
        <v>5000</v>
      </c>
      <c r="H197" s="183">
        <v>8000</v>
      </c>
      <c r="I197" s="183">
        <v>10000</v>
      </c>
      <c r="J197" s="591">
        <v>8000</v>
      </c>
      <c r="K197" s="184">
        <v>8000</v>
      </c>
      <c r="L197" s="463"/>
    </row>
    <row r="198" spans="1:12" ht="32.25" customHeight="1">
      <c r="A198" s="574"/>
      <c r="B198" s="1015"/>
      <c r="C198" s="1016"/>
      <c r="D198" s="995" t="s">
        <v>398</v>
      </c>
      <c r="E198" s="996"/>
      <c r="F198" s="133" t="s">
        <v>399</v>
      </c>
      <c r="G198" s="588">
        <f>SUM(G199:G201)</f>
        <v>61200</v>
      </c>
      <c r="H198" s="134">
        <f t="shared" ref="H198:K198" si="44">SUM(H199:H201)</f>
        <v>60937</v>
      </c>
      <c r="I198" s="134">
        <f t="shared" si="44"/>
        <v>70000</v>
      </c>
      <c r="J198" s="134">
        <f t="shared" si="44"/>
        <v>60937</v>
      </c>
      <c r="K198" s="160">
        <f t="shared" si="44"/>
        <v>60937</v>
      </c>
      <c r="L198" s="454"/>
    </row>
    <row r="199" spans="1:12" ht="63.75" customHeight="1">
      <c r="A199" s="574"/>
      <c r="B199" s="391" t="s">
        <v>368</v>
      </c>
      <c r="C199" s="576">
        <v>324</v>
      </c>
      <c r="D199" s="23" t="s">
        <v>125</v>
      </c>
      <c r="E199" s="227" t="s">
        <v>30</v>
      </c>
      <c r="F199" s="241" t="s">
        <v>139</v>
      </c>
      <c r="G199" s="491">
        <v>38000</v>
      </c>
      <c r="H199" s="179">
        <v>39137</v>
      </c>
      <c r="I199" s="179">
        <v>45000</v>
      </c>
      <c r="J199" s="491">
        <v>39137</v>
      </c>
      <c r="K199" s="180">
        <v>39137</v>
      </c>
      <c r="L199" s="441"/>
    </row>
    <row r="200" spans="1:12" ht="88.5" customHeight="1">
      <c r="A200" s="574"/>
      <c r="B200" s="375" t="s">
        <v>368</v>
      </c>
      <c r="C200" s="578">
        <v>331</v>
      </c>
      <c r="D200" s="23" t="s">
        <v>125</v>
      </c>
      <c r="E200" s="238" t="s">
        <v>23</v>
      </c>
      <c r="F200" s="106" t="s">
        <v>140</v>
      </c>
      <c r="G200" s="496">
        <v>13200</v>
      </c>
      <c r="H200" s="143">
        <v>11800</v>
      </c>
      <c r="I200" s="143">
        <v>15000</v>
      </c>
      <c r="J200" s="496">
        <v>11800</v>
      </c>
      <c r="K200" s="144">
        <v>11800</v>
      </c>
      <c r="L200" s="444"/>
    </row>
    <row r="201" spans="1:12" ht="68.25" customHeight="1">
      <c r="A201" s="574"/>
      <c r="B201" s="398" t="s">
        <v>368</v>
      </c>
      <c r="C201" s="586">
        <v>338</v>
      </c>
      <c r="D201" s="250" t="s">
        <v>125</v>
      </c>
      <c r="E201" s="238" t="s">
        <v>28</v>
      </c>
      <c r="F201" s="240" t="s">
        <v>141</v>
      </c>
      <c r="G201" s="584">
        <v>10000</v>
      </c>
      <c r="H201" s="450">
        <v>10000</v>
      </c>
      <c r="I201" s="450">
        <v>10000</v>
      </c>
      <c r="J201" s="584">
        <v>10000</v>
      </c>
      <c r="K201" s="451">
        <v>10000</v>
      </c>
      <c r="L201" s="452"/>
    </row>
    <row r="202" spans="1:12" s="6" customFormat="1" ht="35.1" customHeight="1">
      <c r="A202" s="592"/>
      <c r="B202" s="1015"/>
      <c r="C202" s="1016"/>
      <c r="D202" s="1017" t="s">
        <v>400</v>
      </c>
      <c r="E202" s="1018"/>
      <c r="F202" s="469" t="s">
        <v>375</v>
      </c>
      <c r="G202" s="575">
        <f>SUM(G203:G207)</f>
        <v>36900</v>
      </c>
      <c r="H202" s="232">
        <f t="shared" ref="H202:K202" si="45">SUM(H203:H207)</f>
        <v>48000</v>
      </c>
      <c r="I202" s="232">
        <f t="shared" si="45"/>
        <v>50100</v>
      </c>
      <c r="J202" s="232">
        <f t="shared" si="45"/>
        <v>48000</v>
      </c>
      <c r="K202" s="160">
        <f t="shared" si="45"/>
        <v>48000</v>
      </c>
      <c r="L202" s="471"/>
    </row>
    <row r="203" spans="1:12" s="6" customFormat="1" ht="50.1" customHeight="1">
      <c r="A203" s="592"/>
      <c r="B203" s="391" t="s">
        <v>368</v>
      </c>
      <c r="C203" s="576">
        <v>348</v>
      </c>
      <c r="D203" s="593" t="s">
        <v>125</v>
      </c>
      <c r="E203" s="594" t="s">
        <v>23</v>
      </c>
      <c r="F203" s="595" t="s">
        <v>401</v>
      </c>
      <c r="G203" s="596">
        <v>30000</v>
      </c>
      <c r="H203" s="597">
        <v>35000</v>
      </c>
      <c r="I203" s="597">
        <v>35000</v>
      </c>
      <c r="J203" s="596">
        <v>35000</v>
      </c>
      <c r="K203" s="139">
        <v>35000</v>
      </c>
      <c r="L203" s="543"/>
    </row>
    <row r="204" spans="1:12" s="6" customFormat="1" ht="59.25" customHeight="1">
      <c r="A204" s="592"/>
      <c r="B204" s="375" t="s">
        <v>368</v>
      </c>
      <c r="C204" s="578">
        <v>353</v>
      </c>
      <c r="D204" s="202" t="s">
        <v>125</v>
      </c>
      <c r="E204" s="598" t="s">
        <v>23</v>
      </c>
      <c r="F204" s="599" t="s">
        <v>402</v>
      </c>
      <c r="G204" s="600">
        <v>2500</v>
      </c>
      <c r="H204" s="205">
        <v>3600</v>
      </c>
      <c r="I204" s="205">
        <v>3600</v>
      </c>
      <c r="J204" s="600">
        <v>3600</v>
      </c>
      <c r="K204" s="144">
        <v>3600</v>
      </c>
      <c r="L204" s="520"/>
    </row>
    <row r="205" spans="1:12" s="6" customFormat="1" ht="71.25" customHeight="1">
      <c r="A205" s="592"/>
      <c r="B205" s="375" t="s">
        <v>368</v>
      </c>
      <c r="C205" s="578">
        <v>358</v>
      </c>
      <c r="D205" s="202" t="s">
        <v>125</v>
      </c>
      <c r="E205" s="598" t="s">
        <v>23</v>
      </c>
      <c r="F205" s="599" t="s">
        <v>403</v>
      </c>
      <c r="G205" s="600">
        <v>2400</v>
      </c>
      <c r="H205" s="205">
        <v>2400</v>
      </c>
      <c r="I205" s="205">
        <v>4500</v>
      </c>
      <c r="J205" s="600">
        <v>2400</v>
      </c>
      <c r="K205" s="144">
        <v>2400</v>
      </c>
      <c r="L205" s="520"/>
    </row>
    <row r="206" spans="1:12" s="6" customFormat="1" ht="50.1" customHeight="1">
      <c r="A206" s="592"/>
      <c r="B206" s="375" t="s">
        <v>368</v>
      </c>
      <c r="C206" s="578">
        <v>363</v>
      </c>
      <c r="D206" s="202" t="s">
        <v>125</v>
      </c>
      <c r="E206" s="598" t="s">
        <v>23</v>
      </c>
      <c r="F206" s="599" t="s">
        <v>404</v>
      </c>
      <c r="G206" s="600">
        <v>0</v>
      </c>
      <c r="H206" s="205">
        <v>3500</v>
      </c>
      <c r="I206" s="205">
        <v>3500</v>
      </c>
      <c r="J206" s="600">
        <v>3500</v>
      </c>
      <c r="K206" s="144">
        <v>3500</v>
      </c>
      <c r="L206" s="520"/>
    </row>
    <row r="207" spans="1:12" s="6" customFormat="1" ht="50.1" customHeight="1">
      <c r="A207" s="592"/>
      <c r="B207" s="398" t="s">
        <v>368</v>
      </c>
      <c r="C207" s="586">
        <v>358</v>
      </c>
      <c r="D207" s="601" t="s">
        <v>125</v>
      </c>
      <c r="E207" s="602" t="s">
        <v>23</v>
      </c>
      <c r="F207" s="603" t="s">
        <v>147</v>
      </c>
      <c r="G207" s="604">
        <v>2000</v>
      </c>
      <c r="H207" s="605">
        <v>3500</v>
      </c>
      <c r="I207" s="605">
        <v>3500</v>
      </c>
      <c r="J207" s="604">
        <v>3500</v>
      </c>
      <c r="K207" s="1064">
        <v>3500</v>
      </c>
      <c r="L207" s="606"/>
    </row>
    <row r="208" spans="1:12" ht="35.1" customHeight="1">
      <c r="A208" s="574"/>
      <c r="B208" s="1015"/>
      <c r="C208" s="1016"/>
      <c r="D208" s="995" t="s">
        <v>405</v>
      </c>
      <c r="E208" s="996"/>
      <c r="F208" s="133" t="s">
        <v>406</v>
      </c>
      <c r="G208" s="588">
        <f>SUM(G209:G210)</f>
        <v>0</v>
      </c>
      <c r="H208" s="134">
        <f t="shared" ref="H208:K208" si="46">SUM(H209:H210)</f>
        <v>0</v>
      </c>
      <c r="I208" s="134">
        <f t="shared" si="46"/>
        <v>46000</v>
      </c>
      <c r="J208" s="134">
        <f t="shared" si="46"/>
        <v>0</v>
      </c>
      <c r="K208" s="160">
        <f t="shared" si="46"/>
        <v>0</v>
      </c>
      <c r="L208" s="454"/>
    </row>
    <row r="209" spans="1:12" s="374" customFormat="1" ht="66" customHeight="1">
      <c r="A209" s="607"/>
      <c r="B209" s="391" t="s">
        <v>407</v>
      </c>
      <c r="C209" s="608">
        <v>375</v>
      </c>
      <c r="D209" s="609" t="s">
        <v>125</v>
      </c>
      <c r="E209" s="610" t="s">
        <v>23</v>
      </c>
      <c r="F209" s="265" t="s">
        <v>408</v>
      </c>
      <c r="G209" s="611">
        <v>0</v>
      </c>
      <c r="H209" s="242">
        <v>0</v>
      </c>
      <c r="I209" s="242">
        <v>24000</v>
      </c>
      <c r="J209" s="611">
        <v>0</v>
      </c>
      <c r="K209" s="144">
        <v>0</v>
      </c>
      <c r="L209" s="520"/>
    </row>
    <row r="210" spans="1:12" s="374" customFormat="1" ht="71.25" customHeight="1">
      <c r="A210" s="607"/>
      <c r="B210" s="398" t="s">
        <v>407</v>
      </c>
      <c r="C210" s="612">
        <v>381</v>
      </c>
      <c r="D210" s="613" t="s">
        <v>125</v>
      </c>
      <c r="E210" s="614" t="s">
        <v>23</v>
      </c>
      <c r="F210" s="615" t="s">
        <v>409</v>
      </c>
      <c r="G210" s="501">
        <v>0</v>
      </c>
      <c r="H210" s="502">
        <v>0</v>
      </c>
      <c r="I210" s="502">
        <v>22000</v>
      </c>
      <c r="J210" s="501">
        <v>0</v>
      </c>
      <c r="K210" s="1064">
        <v>0</v>
      </c>
      <c r="L210" s="606"/>
    </row>
    <row r="211" spans="1:12" ht="35.1" customHeight="1">
      <c r="A211" s="574"/>
      <c r="B211" s="1015"/>
      <c r="C211" s="1016"/>
      <c r="D211" s="995" t="s">
        <v>410</v>
      </c>
      <c r="E211" s="996"/>
      <c r="F211" s="133" t="s">
        <v>411</v>
      </c>
      <c r="G211" s="588">
        <f>SUM(G212:G218)</f>
        <v>30000</v>
      </c>
      <c r="H211" s="134">
        <f>SUM(H212:H218)</f>
        <v>32000</v>
      </c>
      <c r="I211" s="134">
        <f>SUM(I212:I218)</f>
        <v>45870</v>
      </c>
      <c r="J211" s="134">
        <f>SUM(J212:J218)</f>
        <v>34000</v>
      </c>
      <c r="K211" s="160">
        <f>SUM(K212:K218)</f>
        <v>34000</v>
      </c>
      <c r="L211" s="454"/>
    </row>
    <row r="212" spans="1:12" ht="68.25" customHeight="1">
      <c r="A212" s="574"/>
      <c r="B212" s="391" t="s">
        <v>407</v>
      </c>
      <c r="C212" s="576">
        <v>390</v>
      </c>
      <c r="D212" s="100" t="s">
        <v>125</v>
      </c>
      <c r="E212" s="616" t="s">
        <v>28</v>
      </c>
      <c r="F212" s="102" t="s">
        <v>142</v>
      </c>
      <c r="G212" s="611">
        <v>7000</v>
      </c>
      <c r="H212" s="138">
        <v>7000</v>
      </c>
      <c r="I212" s="138">
        <v>8830</v>
      </c>
      <c r="J212" s="611">
        <v>7000</v>
      </c>
      <c r="K212" s="139">
        <v>7000</v>
      </c>
      <c r="L212" s="456"/>
    </row>
    <row r="213" spans="1:12" ht="70.5" customHeight="1">
      <c r="A213" s="574"/>
      <c r="B213" s="375" t="s">
        <v>407</v>
      </c>
      <c r="C213" s="578">
        <v>395</v>
      </c>
      <c r="D213" s="105" t="s">
        <v>125</v>
      </c>
      <c r="E213" s="617" t="s">
        <v>28</v>
      </c>
      <c r="F213" s="106" t="s">
        <v>144</v>
      </c>
      <c r="G213" s="496">
        <v>4000</v>
      </c>
      <c r="H213" s="143">
        <v>3000</v>
      </c>
      <c r="I213" s="143">
        <v>6800</v>
      </c>
      <c r="J213" s="496">
        <v>3000</v>
      </c>
      <c r="K213" s="144">
        <v>3000</v>
      </c>
      <c r="L213" s="444"/>
    </row>
    <row r="214" spans="1:12" s="374" customFormat="1" ht="67.5" customHeight="1">
      <c r="A214" s="607"/>
      <c r="B214" s="375" t="s">
        <v>407</v>
      </c>
      <c r="C214" s="618">
        <v>400</v>
      </c>
      <c r="D214" s="105" t="s">
        <v>125</v>
      </c>
      <c r="E214" s="617" t="s">
        <v>28</v>
      </c>
      <c r="F214" s="106" t="s">
        <v>143</v>
      </c>
      <c r="G214" s="496">
        <v>5500</v>
      </c>
      <c r="H214" s="143">
        <v>5500</v>
      </c>
      <c r="I214" s="143">
        <v>8000</v>
      </c>
      <c r="J214" s="496">
        <v>5500</v>
      </c>
      <c r="K214" s="144">
        <v>5500</v>
      </c>
      <c r="L214" s="444"/>
    </row>
    <row r="215" spans="1:12" ht="67.5" customHeight="1">
      <c r="A215" s="574"/>
      <c r="B215" s="375" t="s">
        <v>407</v>
      </c>
      <c r="C215" s="578">
        <v>405</v>
      </c>
      <c r="D215" s="105" t="s">
        <v>125</v>
      </c>
      <c r="E215" s="617" t="s">
        <v>23</v>
      </c>
      <c r="F215" s="106" t="s">
        <v>145</v>
      </c>
      <c r="G215" s="496">
        <v>8000</v>
      </c>
      <c r="H215" s="143">
        <v>8000</v>
      </c>
      <c r="I215" s="143">
        <v>9940</v>
      </c>
      <c r="J215" s="496">
        <v>8000</v>
      </c>
      <c r="K215" s="144">
        <v>8000</v>
      </c>
      <c r="L215" s="444"/>
    </row>
    <row r="216" spans="1:12" ht="69" customHeight="1">
      <c r="A216" s="574"/>
      <c r="B216" s="375" t="s">
        <v>407</v>
      </c>
      <c r="C216" s="578">
        <v>410</v>
      </c>
      <c r="D216" s="105" t="s">
        <v>125</v>
      </c>
      <c r="E216" s="617" t="s">
        <v>23</v>
      </c>
      <c r="F216" s="106" t="s">
        <v>412</v>
      </c>
      <c r="G216" s="496">
        <v>0</v>
      </c>
      <c r="H216" s="143">
        <v>3000</v>
      </c>
      <c r="I216" s="143">
        <v>4000</v>
      </c>
      <c r="J216" s="496">
        <v>3000</v>
      </c>
      <c r="K216" s="144">
        <v>3000</v>
      </c>
      <c r="L216" s="444"/>
    </row>
    <row r="217" spans="1:12" ht="69.75" customHeight="1">
      <c r="A217" s="574"/>
      <c r="B217" s="375" t="s">
        <v>407</v>
      </c>
      <c r="C217" s="578">
        <v>415</v>
      </c>
      <c r="D217" s="105" t="s">
        <v>125</v>
      </c>
      <c r="E217" s="617" t="s">
        <v>23</v>
      </c>
      <c r="F217" s="106" t="s">
        <v>146</v>
      </c>
      <c r="G217" s="496">
        <v>5500</v>
      </c>
      <c r="H217" s="143">
        <v>5500</v>
      </c>
      <c r="I217" s="143">
        <v>5800</v>
      </c>
      <c r="J217" s="496">
        <v>5500</v>
      </c>
      <c r="K217" s="144">
        <v>5500</v>
      </c>
      <c r="L217" s="444"/>
    </row>
    <row r="218" spans="1:12" s="374" customFormat="1" ht="90" customHeight="1">
      <c r="A218" s="607"/>
      <c r="B218" s="398" t="s">
        <v>407</v>
      </c>
      <c r="C218" s="612">
        <v>421</v>
      </c>
      <c r="D218" s="423" t="s">
        <v>125</v>
      </c>
      <c r="E218" s="585" t="s">
        <v>23</v>
      </c>
      <c r="F218" s="245" t="s">
        <v>413</v>
      </c>
      <c r="G218" s="496">
        <v>0</v>
      </c>
      <c r="H218" s="239">
        <v>0</v>
      </c>
      <c r="I218" s="239">
        <v>2500</v>
      </c>
      <c r="J218" s="496">
        <v>2000</v>
      </c>
      <c r="K218" s="144">
        <v>2000</v>
      </c>
      <c r="L218" s="444"/>
    </row>
    <row r="219" spans="1:12" ht="35.1" customHeight="1">
      <c r="A219" s="574"/>
      <c r="B219" s="1015"/>
      <c r="C219" s="1016"/>
      <c r="D219" s="996" t="s">
        <v>414</v>
      </c>
      <c r="E219" s="1019"/>
      <c r="F219" s="133" t="s">
        <v>415</v>
      </c>
      <c r="G219" s="453">
        <f>SUM(G220)</f>
        <v>2000</v>
      </c>
      <c r="H219" s="159">
        <f t="shared" ref="H219:K219" si="47">SUM(H220)</f>
        <v>2000</v>
      </c>
      <c r="I219" s="159">
        <f t="shared" si="47"/>
        <v>2000</v>
      </c>
      <c r="J219" s="134">
        <f t="shared" si="47"/>
        <v>2000</v>
      </c>
      <c r="K219" s="160">
        <f t="shared" si="47"/>
        <v>2000</v>
      </c>
      <c r="L219" s="454"/>
    </row>
    <row r="220" spans="1:12" ht="61.5" customHeight="1">
      <c r="A220" s="574"/>
      <c r="B220" s="87" t="s">
        <v>407</v>
      </c>
      <c r="C220" s="619">
        <v>428</v>
      </c>
      <c r="D220" s="214" t="s">
        <v>125</v>
      </c>
      <c r="E220" s="227" t="s">
        <v>23</v>
      </c>
      <c r="F220" s="228" t="s">
        <v>130</v>
      </c>
      <c r="G220" s="620">
        <v>2000</v>
      </c>
      <c r="H220" s="163">
        <v>2000</v>
      </c>
      <c r="I220" s="183">
        <v>2000</v>
      </c>
      <c r="J220" s="591">
        <v>2000</v>
      </c>
      <c r="K220" s="184">
        <v>2000</v>
      </c>
      <c r="L220" s="463"/>
    </row>
    <row r="221" spans="1:12" ht="35.1" customHeight="1">
      <c r="A221" s="574"/>
      <c r="B221" s="1015"/>
      <c r="C221" s="1016"/>
      <c r="D221" s="995" t="s">
        <v>416</v>
      </c>
      <c r="E221" s="996"/>
      <c r="F221" s="133" t="s">
        <v>415</v>
      </c>
      <c r="G221" s="453">
        <f>SUM(G222)</f>
        <v>3000</v>
      </c>
      <c r="H221" s="159">
        <f t="shared" ref="H221:K221" si="48">SUM(H222)</f>
        <v>3000</v>
      </c>
      <c r="I221" s="159">
        <f t="shared" si="48"/>
        <v>8000</v>
      </c>
      <c r="J221" s="134">
        <f t="shared" si="48"/>
        <v>3000</v>
      </c>
      <c r="K221" s="160">
        <f t="shared" si="48"/>
        <v>3000</v>
      </c>
      <c r="L221" s="454"/>
    </row>
    <row r="222" spans="1:12" ht="69" customHeight="1">
      <c r="A222" s="574"/>
      <c r="B222" s="87" t="s">
        <v>407</v>
      </c>
      <c r="C222" s="619">
        <v>435</v>
      </c>
      <c r="D222" s="214" t="s">
        <v>125</v>
      </c>
      <c r="E222" s="227" t="s">
        <v>23</v>
      </c>
      <c r="F222" s="228" t="s">
        <v>127</v>
      </c>
      <c r="G222" s="620">
        <v>3000</v>
      </c>
      <c r="H222" s="163">
        <v>3000</v>
      </c>
      <c r="I222" s="183">
        <v>8000</v>
      </c>
      <c r="J222" s="591">
        <v>3000</v>
      </c>
      <c r="K222" s="184">
        <v>3000</v>
      </c>
      <c r="L222" s="463"/>
    </row>
    <row r="223" spans="1:12" ht="35.1" customHeight="1">
      <c r="A223" s="574"/>
      <c r="B223" s="1015"/>
      <c r="C223" s="1016"/>
      <c r="D223" s="995" t="s">
        <v>417</v>
      </c>
      <c r="E223" s="996"/>
      <c r="F223" s="133" t="s">
        <v>415</v>
      </c>
      <c r="G223" s="453">
        <f>SUM(G224)</f>
        <v>2000</v>
      </c>
      <c r="H223" s="159">
        <f t="shared" ref="H223:K223" si="49">SUM(H224)</f>
        <v>2000</v>
      </c>
      <c r="I223" s="159">
        <f t="shared" si="49"/>
        <v>2000</v>
      </c>
      <c r="J223" s="134">
        <f t="shared" si="49"/>
        <v>1800</v>
      </c>
      <c r="K223" s="160">
        <f t="shared" si="49"/>
        <v>1800</v>
      </c>
      <c r="L223" s="454"/>
    </row>
    <row r="224" spans="1:12" ht="66.75" customHeight="1">
      <c r="A224" s="574"/>
      <c r="B224" s="87" t="s">
        <v>407</v>
      </c>
      <c r="C224" s="619">
        <v>442</v>
      </c>
      <c r="D224" s="214" t="s">
        <v>125</v>
      </c>
      <c r="E224" s="227" t="s">
        <v>23</v>
      </c>
      <c r="F224" s="228" t="s">
        <v>131</v>
      </c>
      <c r="G224" s="620">
        <v>2000</v>
      </c>
      <c r="H224" s="163">
        <v>2000</v>
      </c>
      <c r="I224" s="183">
        <v>2000</v>
      </c>
      <c r="J224" s="591">
        <v>1800</v>
      </c>
      <c r="K224" s="184">
        <v>1800</v>
      </c>
      <c r="L224" s="463"/>
    </row>
    <row r="225" spans="1:12" ht="35.1" customHeight="1">
      <c r="A225" s="574"/>
      <c r="B225" s="1015"/>
      <c r="C225" s="1016"/>
      <c r="D225" s="996" t="s">
        <v>418</v>
      </c>
      <c r="E225" s="1019"/>
      <c r="F225" s="133" t="s">
        <v>415</v>
      </c>
      <c r="G225" s="588">
        <f>SUM(G226)</f>
        <v>3000</v>
      </c>
      <c r="H225" s="134">
        <f t="shared" ref="H225:K225" si="50">SUM(H226)</f>
        <v>3000</v>
      </c>
      <c r="I225" s="134">
        <f t="shared" si="50"/>
        <v>3000</v>
      </c>
      <c r="J225" s="134">
        <f t="shared" si="50"/>
        <v>3000</v>
      </c>
      <c r="K225" s="160">
        <f t="shared" si="50"/>
        <v>3000</v>
      </c>
      <c r="L225" s="454"/>
    </row>
    <row r="226" spans="1:12" ht="50.1" customHeight="1">
      <c r="A226" s="574"/>
      <c r="B226" s="87" t="s">
        <v>407</v>
      </c>
      <c r="C226" s="619">
        <v>449</v>
      </c>
      <c r="D226" s="214" t="s">
        <v>125</v>
      </c>
      <c r="E226" s="227" t="s">
        <v>23</v>
      </c>
      <c r="F226" s="228" t="s">
        <v>132</v>
      </c>
      <c r="G226" s="591">
        <v>3000</v>
      </c>
      <c r="H226" s="183">
        <v>3000</v>
      </c>
      <c r="I226" s="183">
        <v>3000</v>
      </c>
      <c r="J226" s="591">
        <v>3000</v>
      </c>
      <c r="K226" s="184">
        <v>3000</v>
      </c>
      <c r="L226" s="463"/>
    </row>
    <row r="227" spans="1:12" ht="35.1" customHeight="1">
      <c r="A227" s="574"/>
      <c r="B227" s="1015"/>
      <c r="C227" s="1016"/>
      <c r="D227" s="995" t="s">
        <v>419</v>
      </c>
      <c r="E227" s="996"/>
      <c r="F227" s="133" t="s">
        <v>415</v>
      </c>
      <c r="G227" s="453">
        <f>SUM(G228)</f>
        <v>2000</v>
      </c>
      <c r="H227" s="159">
        <f t="shared" ref="H227:K227" si="51">SUM(H228)</f>
        <v>2000</v>
      </c>
      <c r="I227" s="159">
        <f t="shared" si="51"/>
        <v>2000</v>
      </c>
      <c r="J227" s="134">
        <f t="shared" si="51"/>
        <v>2000</v>
      </c>
      <c r="K227" s="160">
        <f t="shared" si="51"/>
        <v>2000</v>
      </c>
      <c r="L227" s="454"/>
    </row>
    <row r="228" spans="1:12" ht="50.1" customHeight="1">
      <c r="A228" s="574"/>
      <c r="B228" s="87" t="s">
        <v>407</v>
      </c>
      <c r="C228" s="619">
        <v>457</v>
      </c>
      <c r="D228" s="214" t="s">
        <v>125</v>
      </c>
      <c r="E228" s="227" t="s">
        <v>23</v>
      </c>
      <c r="F228" s="228" t="s">
        <v>128</v>
      </c>
      <c r="G228" s="620">
        <v>2000</v>
      </c>
      <c r="H228" s="163">
        <v>2000</v>
      </c>
      <c r="I228" s="183">
        <v>2000</v>
      </c>
      <c r="J228" s="591">
        <v>2000</v>
      </c>
      <c r="K228" s="184">
        <v>2000</v>
      </c>
      <c r="L228" s="463"/>
    </row>
    <row r="229" spans="1:12" ht="35.1" customHeight="1">
      <c r="A229" s="574"/>
      <c r="B229" s="1015"/>
      <c r="C229" s="1016"/>
      <c r="D229" s="995" t="s">
        <v>420</v>
      </c>
      <c r="E229" s="996"/>
      <c r="F229" s="133" t="s">
        <v>415</v>
      </c>
      <c r="G229" s="588">
        <f>SUM(G230)</f>
        <v>4000</v>
      </c>
      <c r="H229" s="134">
        <f t="shared" ref="H229:K229" si="52">SUM(H230)</f>
        <v>2000</v>
      </c>
      <c r="I229" s="134">
        <f t="shared" si="52"/>
        <v>8000</v>
      </c>
      <c r="J229" s="134">
        <f t="shared" si="52"/>
        <v>2000</v>
      </c>
      <c r="K229" s="160">
        <f t="shared" si="52"/>
        <v>0</v>
      </c>
      <c r="L229" s="454"/>
    </row>
    <row r="230" spans="1:12" ht="57.75" customHeight="1">
      <c r="A230" s="574"/>
      <c r="B230" s="87" t="s">
        <v>407</v>
      </c>
      <c r="C230" s="619">
        <v>464</v>
      </c>
      <c r="D230" s="214" t="s">
        <v>421</v>
      </c>
      <c r="E230" s="227" t="s">
        <v>23</v>
      </c>
      <c r="F230" s="228" t="s">
        <v>422</v>
      </c>
      <c r="G230" s="591">
        <v>4000</v>
      </c>
      <c r="H230" s="183">
        <v>2000</v>
      </c>
      <c r="I230" s="183">
        <v>8000</v>
      </c>
      <c r="J230" s="591">
        <v>2000</v>
      </c>
      <c r="K230" s="1060">
        <v>0</v>
      </c>
      <c r="L230" s="513"/>
    </row>
    <row r="231" spans="1:12" ht="35.1" customHeight="1">
      <c r="A231" s="574"/>
      <c r="B231" s="1015"/>
      <c r="C231" s="1016"/>
      <c r="D231" s="995" t="s">
        <v>423</v>
      </c>
      <c r="E231" s="996"/>
      <c r="F231" s="133" t="s">
        <v>415</v>
      </c>
      <c r="G231" s="588">
        <f>SUM(G232)</f>
        <v>4000</v>
      </c>
      <c r="H231" s="134">
        <f t="shared" ref="H231:K231" si="53">SUM(H232)</f>
        <v>4000</v>
      </c>
      <c r="I231" s="134">
        <f t="shared" si="53"/>
        <v>4000</v>
      </c>
      <c r="J231" s="134">
        <f t="shared" si="53"/>
        <v>4000</v>
      </c>
      <c r="K231" s="160">
        <f t="shared" si="53"/>
        <v>4000</v>
      </c>
      <c r="L231" s="454"/>
    </row>
    <row r="232" spans="1:12" ht="50.1" customHeight="1">
      <c r="A232" s="574"/>
      <c r="B232" s="87" t="s">
        <v>424</v>
      </c>
      <c r="C232" s="619">
        <v>473</v>
      </c>
      <c r="D232" s="214" t="s">
        <v>125</v>
      </c>
      <c r="E232" s="227" t="s">
        <v>28</v>
      </c>
      <c r="F232" s="228" t="s">
        <v>425</v>
      </c>
      <c r="G232" s="591">
        <v>4000</v>
      </c>
      <c r="H232" s="183">
        <v>4000</v>
      </c>
      <c r="I232" s="149">
        <v>4000</v>
      </c>
      <c r="J232" s="591">
        <v>4000</v>
      </c>
      <c r="K232" s="184">
        <v>4000</v>
      </c>
      <c r="L232" s="463"/>
    </row>
    <row r="233" spans="1:12" ht="35.1" customHeight="1">
      <c r="A233" s="574"/>
      <c r="B233" s="1015"/>
      <c r="C233" s="1016"/>
      <c r="D233" s="995" t="s">
        <v>426</v>
      </c>
      <c r="E233" s="996"/>
      <c r="F233" s="133" t="s">
        <v>427</v>
      </c>
      <c r="G233" s="588">
        <f>SUM(G234)</f>
        <v>3000</v>
      </c>
      <c r="H233" s="134">
        <f t="shared" ref="H233:K233" si="54">SUM(H234)</f>
        <v>3000</v>
      </c>
      <c r="I233" s="134">
        <f t="shared" si="54"/>
        <v>4000</v>
      </c>
      <c r="J233" s="134">
        <f t="shared" si="54"/>
        <v>3000</v>
      </c>
      <c r="K233" s="160">
        <f t="shared" si="54"/>
        <v>0</v>
      </c>
      <c r="L233" s="454"/>
    </row>
    <row r="234" spans="1:12" s="374" customFormat="1" ht="88.5" customHeight="1">
      <c r="A234" s="607"/>
      <c r="B234" s="87" t="s">
        <v>428</v>
      </c>
      <c r="C234" s="621">
        <v>481</v>
      </c>
      <c r="D234" s="214" t="s">
        <v>125</v>
      </c>
      <c r="E234" s="227" t="s">
        <v>28</v>
      </c>
      <c r="F234" s="228" t="s">
        <v>429</v>
      </c>
      <c r="G234" s="591">
        <v>3000</v>
      </c>
      <c r="H234" s="183">
        <v>3000</v>
      </c>
      <c r="I234" s="183">
        <v>4000</v>
      </c>
      <c r="J234" s="591">
        <v>3000</v>
      </c>
      <c r="K234" s="1060">
        <v>0</v>
      </c>
      <c r="L234" s="622"/>
    </row>
    <row r="235" spans="1:12" ht="35.1" customHeight="1">
      <c r="A235" s="574"/>
      <c r="B235" s="1015"/>
      <c r="C235" s="1016"/>
      <c r="D235" s="996" t="s">
        <v>430</v>
      </c>
      <c r="E235" s="1019"/>
      <c r="F235" s="133" t="s">
        <v>431</v>
      </c>
      <c r="G235" s="453">
        <f>SUM(G236)</f>
        <v>2000</v>
      </c>
      <c r="H235" s="159">
        <f t="shared" ref="H235:K235" si="55">SUM(H236)</f>
        <v>2000</v>
      </c>
      <c r="I235" s="159">
        <f t="shared" si="55"/>
        <v>2500</v>
      </c>
      <c r="J235" s="134">
        <f t="shared" si="55"/>
        <v>1800</v>
      </c>
      <c r="K235" s="160">
        <f t="shared" si="55"/>
        <v>0</v>
      </c>
      <c r="L235" s="454"/>
    </row>
    <row r="236" spans="1:12" s="628" customFormat="1" ht="91.5" customHeight="1">
      <c r="A236" s="623"/>
      <c r="B236" s="547" t="s">
        <v>428</v>
      </c>
      <c r="C236" s="624">
        <v>487</v>
      </c>
      <c r="D236" s="549" t="s">
        <v>125</v>
      </c>
      <c r="E236" s="625" t="s">
        <v>23</v>
      </c>
      <c r="F236" s="118" t="s">
        <v>432</v>
      </c>
      <c r="G236" s="626">
        <v>2000</v>
      </c>
      <c r="H236" s="230">
        <v>2000</v>
      </c>
      <c r="I236" s="230">
        <v>2500</v>
      </c>
      <c r="J236" s="626">
        <v>1800</v>
      </c>
      <c r="K236" s="1065">
        <v>0</v>
      </c>
      <c r="L236" s="627"/>
    </row>
    <row r="237" spans="1:12" ht="35.1" customHeight="1">
      <c r="A237" s="574"/>
      <c r="B237" s="1015"/>
      <c r="C237" s="1016"/>
      <c r="D237" s="1012" t="s">
        <v>433</v>
      </c>
      <c r="E237" s="997"/>
      <c r="F237" s="226" t="s">
        <v>431</v>
      </c>
      <c r="G237" s="407">
        <f>SUM(G238)</f>
        <v>15000</v>
      </c>
      <c r="H237" s="77">
        <f t="shared" ref="H237:K237" si="56">SUM(H238)</f>
        <v>15000</v>
      </c>
      <c r="I237" s="77">
        <f t="shared" si="56"/>
        <v>15000</v>
      </c>
      <c r="J237" s="90">
        <f t="shared" si="56"/>
        <v>15000</v>
      </c>
      <c r="K237" s="78">
        <f t="shared" si="56"/>
        <v>15000</v>
      </c>
      <c r="L237" s="408"/>
    </row>
    <row r="238" spans="1:12" ht="50.1" customHeight="1">
      <c r="A238" s="574"/>
      <c r="B238" s="87" t="s">
        <v>428</v>
      </c>
      <c r="C238" s="619">
        <v>495</v>
      </c>
      <c r="D238" s="214" t="s">
        <v>125</v>
      </c>
      <c r="E238" s="227" t="s">
        <v>23</v>
      </c>
      <c r="F238" s="228" t="s">
        <v>126</v>
      </c>
      <c r="G238" s="620">
        <v>15000</v>
      </c>
      <c r="H238" s="163">
        <v>15000</v>
      </c>
      <c r="I238" s="516">
        <v>15000</v>
      </c>
      <c r="J238" s="591">
        <v>15000</v>
      </c>
      <c r="K238" s="517">
        <v>15000</v>
      </c>
      <c r="L238" s="518"/>
    </row>
    <row r="239" spans="1:12" ht="35.1" customHeight="1">
      <c r="A239" s="574"/>
      <c r="B239" s="1015"/>
      <c r="C239" s="1016"/>
      <c r="D239" s="996" t="s">
        <v>434</v>
      </c>
      <c r="E239" s="1019"/>
      <c r="F239" s="133" t="s">
        <v>431</v>
      </c>
      <c r="G239" s="453">
        <f>SUM(G240)</f>
        <v>5000</v>
      </c>
      <c r="H239" s="159">
        <f t="shared" ref="H239:K239" si="57">SUM(H240)</f>
        <v>5000</v>
      </c>
      <c r="I239" s="159">
        <f t="shared" si="57"/>
        <v>30000</v>
      </c>
      <c r="J239" s="134">
        <f t="shared" si="57"/>
        <v>5000</v>
      </c>
      <c r="K239" s="160">
        <f t="shared" si="57"/>
        <v>5000</v>
      </c>
      <c r="L239" s="454"/>
    </row>
    <row r="240" spans="1:12" ht="70.5" customHeight="1">
      <c r="A240" s="574"/>
      <c r="B240" s="87" t="s">
        <v>428</v>
      </c>
      <c r="C240" s="619">
        <v>504</v>
      </c>
      <c r="D240" s="214" t="s">
        <v>125</v>
      </c>
      <c r="E240" s="227" t="s">
        <v>23</v>
      </c>
      <c r="F240" s="228" t="s">
        <v>129</v>
      </c>
      <c r="G240" s="620">
        <v>5000</v>
      </c>
      <c r="H240" s="163">
        <v>5000</v>
      </c>
      <c r="I240" s="183">
        <v>30000</v>
      </c>
      <c r="J240" s="591">
        <v>5000</v>
      </c>
      <c r="K240" s="184">
        <v>5000</v>
      </c>
      <c r="L240" s="463"/>
    </row>
    <row r="241" spans="1:12" ht="35.1" customHeight="1">
      <c r="A241" s="574"/>
      <c r="B241" s="1015"/>
      <c r="C241" s="1016"/>
      <c r="D241" s="995" t="s">
        <v>435</v>
      </c>
      <c r="E241" s="996"/>
      <c r="F241" s="133" t="s">
        <v>431</v>
      </c>
      <c r="G241" s="453">
        <f>SUM(G242)</f>
        <v>2000</v>
      </c>
      <c r="H241" s="159">
        <f t="shared" ref="H241:K241" si="58">SUM(H242)</f>
        <v>3000</v>
      </c>
      <c r="I241" s="159">
        <f t="shared" si="58"/>
        <v>7660</v>
      </c>
      <c r="J241" s="134">
        <f t="shared" si="58"/>
        <v>4000</v>
      </c>
      <c r="K241" s="160">
        <f t="shared" si="58"/>
        <v>4000</v>
      </c>
      <c r="L241" s="454"/>
    </row>
    <row r="242" spans="1:12" s="628" customFormat="1" ht="90.75" customHeight="1">
      <c r="A242" s="623"/>
      <c r="B242" s="547" t="s">
        <v>428</v>
      </c>
      <c r="C242" s="624">
        <v>514</v>
      </c>
      <c r="D242" s="246" t="s">
        <v>436</v>
      </c>
      <c r="E242" s="629" t="s">
        <v>23</v>
      </c>
      <c r="F242" s="292" t="s">
        <v>437</v>
      </c>
      <c r="G242" s="591">
        <v>2000</v>
      </c>
      <c r="H242" s="630">
        <v>3000</v>
      </c>
      <c r="I242" s="631">
        <v>7660</v>
      </c>
      <c r="J242" s="591">
        <v>4000</v>
      </c>
      <c r="K242" s="184">
        <v>4000</v>
      </c>
      <c r="L242" s="463"/>
    </row>
    <row r="243" spans="1:12" s="6" customFormat="1" ht="35.1" customHeight="1">
      <c r="A243" s="592"/>
      <c r="B243" s="1015"/>
      <c r="C243" s="1016"/>
      <c r="D243" s="1017" t="s">
        <v>438</v>
      </c>
      <c r="E243" s="1018"/>
      <c r="F243" s="469" t="s">
        <v>431</v>
      </c>
      <c r="G243" s="575">
        <f>SUM(G244)</f>
        <v>2000</v>
      </c>
      <c r="H243" s="232">
        <f t="shared" ref="H243:K243" si="59">SUM(H244)</f>
        <v>2000</v>
      </c>
      <c r="I243" s="232">
        <f t="shared" si="59"/>
        <v>2000</v>
      </c>
      <c r="J243" s="232">
        <f t="shared" si="59"/>
        <v>2000</v>
      </c>
      <c r="K243" s="160">
        <f t="shared" si="59"/>
        <v>2000</v>
      </c>
      <c r="L243" s="471"/>
    </row>
    <row r="244" spans="1:12" s="6" customFormat="1" ht="50.1" customHeight="1">
      <c r="A244" s="592"/>
      <c r="B244" s="87" t="s">
        <v>428</v>
      </c>
      <c r="C244" s="619">
        <v>521</v>
      </c>
      <c r="D244" s="632" t="s">
        <v>125</v>
      </c>
      <c r="E244" s="235" t="s">
        <v>23</v>
      </c>
      <c r="F244" s="244" t="s">
        <v>439</v>
      </c>
      <c r="G244" s="633">
        <v>2000</v>
      </c>
      <c r="H244" s="482">
        <v>2000</v>
      </c>
      <c r="I244" s="482">
        <v>2000</v>
      </c>
      <c r="J244" s="633">
        <v>2000</v>
      </c>
      <c r="K244" s="184">
        <v>2000</v>
      </c>
      <c r="L244" s="484"/>
    </row>
    <row r="245" spans="1:12" ht="35.1" customHeight="1">
      <c r="A245" s="574"/>
      <c r="B245" s="1015"/>
      <c r="C245" s="1016"/>
      <c r="D245" s="995" t="s">
        <v>440</v>
      </c>
      <c r="E245" s="996"/>
      <c r="F245" s="133" t="s">
        <v>431</v>
      </c>
      <c r="G245" s="453">
        <f>SUM(G246)</f>
        <v>0</v>
      </c>
      <c r="H245" s="159">
        <f t="shared" ref="H245:K245" si="60">SUM(H246)</f>
        <v>3000</v>
      </c>
      <c r="I245" s="159">
        <f t="shared" si="60"/>
        <v>3000</v>
      </c>
      <c r="J245" s="134">
        <f t="shared" si="60"/>
        <v>3000</v>
      </c>
      <c r="K245" s="160">
        <f t="shared" si="60"/>
        <v>3000</v>
      </c>
      <c r="L245" s="454"/>
    </row>
    <row r="246" spans="1:12" ht="50.1" customHeight="1">
      <c r="A246" s="574"/>
      <c r="B246" s="87" t="s">
        <v>428</v>
      </c>
      <c r="C246" s="619">
        <v>528</v>
      </c>
      <c r="D246" s="214" t="s">
        <v>125</v>
      </c>
      <c r="E246" s="227" t="s">
        <v>23</v>
      </c>
      <c r="F246" s="228" t="s">
        <v>441</v>
      </c>
      <c r="G246" s="620">
        <v>0</v>
      </c>
      <c r="H246" s="163">
        <v>3000</v>
      </c>
      <c r="I246" s="183">
        <v>3000</v>
      </c>
      <c r="J246" s="591">
        <v>3000</v>
      </c>
      <c r="K246" s="184">
        <v>3000</v>
      </c>
      <c r="L246" s="463"/>
    </row>
    <row r="247" spans="1:12" ht="35.1" customHeight="1">
      <c r="A247" s="574"/>
      <c r="B247" s="1015"/>
      <c r="C247" s="1016"/>
      <c r="D247" s="995" t="s">
        <v>442</v>
      </c>
      <c r="E247" s="996"/>
      <c r="F247" s="133" t="s">
        <v>431</v>
      </c>
      <c r="G247" s="588">
        <f>SUM(G248)</f>
        <v>3000</v>
      </c>
      <c r="H247" s="134">
        <f t="shared" ref="H247:K247" si="61">SUM(H248)</f>
        <v>3000</v>
      </c>
      <c r="I247" s="134">
        <f t="shared" si="61"/>
        <v>3000</v>
      </c>
      <c r="J247" s="134">
        <f t="shared" si="61"/>
        <v>3000</v>
      </c>
      <c r="K247" s="160">
        <f t="shared" si="61"/>
        <v>3000</v>
      </c>
      <c r="L247" s="454"/>
    </row>
    <row r="248" spans="1:12" ht="50.1" customHeight="1">
      <c r="A248" s="574"/>
      <c r="B248" s="87" t="s">
        <v>428</v>
      </c>
      <c r="C248" s="619">
        <v>535</v>
      </c>
      <c r="D248" s="214" t="s">
        <v>125</v>
      </c>
      <c r="E248" s="227" t="s">
        <v>23</v>
      </c>
      <c r="F248" s="228" t="s">
        <v>148</v>
      </c>
      <c r="G248" s="591">
        <v>3000</v>
      </c>
      <c r="H248" s="183">
        <v>3000</v>
      </c>
      <c r="I248" s="183">
        <v>3000</v>
      </c>
      <c r="J248" s="591">
        <v>3000</v>
      </c>
      <c r="K248" s="184">
        <v>3000</v>
      </c>
      <c r="L248" s="463"/>
    </row>
    <row r="249" spans="1:12" ht="35.1" customHeight="1">
      <c r="A249" s="574"/>
      <c r="B249" s="1015"/>
      <c r="C249" s="1016"/>
      <c r="D249" s="995" t="s">
        <v>443</v>
      </c>
      <c r="E249" s="996"/>
      <c r="F249" s="133" t="s">
        <v>431</v>
      </c>
      <c r="G249" s="588">
        <f>SUM(G250)</f>
        <v>0</v>
      </c>
      <c r="H249" s="134">
        <f t="shared" ref="H249:K249" si="62">SUM(H250)</f>
        <v>0</v>
      </c>
      <c r="I249" s="134">
        <f t="shared" si="62"/>
        <v>5000</v>
      </c>
      <c r="J249" s="134">
        <f t="shared" si="62"/>
        <v>2400</v>
      </c>
      <c r="K249" s="160">
        <f t="shared" si="62"/>
        <v>0</v>
      </c>
      <c r="L249" s="454"/>
    </row>
    <row r="250" spans="1:12" s="374" customFormat="1" ht="70.5" customHeight="1">
      <c r="A250" s="607"/>
      <c r="B250" s="87" t="s">
        <v>368</v>
      </c>
      <c r="C250" s="621">
        <v>542</v>
      </c>
      <c r="D250" s="246" t="s">
        <v>125</v>
      </c>
      <c r="E250" s="629" t="s">
        <v>23</v>
      </c>
      <c r="F250" s="292" t="s">
        <v>444</v>
      </c>
      <c r="G250" s="591">
        <v>0</v>
      </c>
      <c r="H250" s="631">
        <v>0</v>
      </c>
      <c r="I250" s="631">
        <v>5000</v>
      </c>
      <c r="J250" s="591">
        <v>2400</v>
      </c>
      <c r="K250" s="1060">
        <v>0</v>
      </c>
      <c r="L250" s="513"/>
    </row>
    <row r="251" spans="1:12" s="6" customFormat="1" ht="35.1" customHeight="1">
      <c r="A251" s="592"/>
      <c r="B251" s="1015"/>
      <c r="C251" s="1016"/>
      <c r="D251" s="1017" t="s">
        <v>445</v>
      </c>
      <c r="E251" s="1018"/>
      <c r="F251" s="469" t="s">
        <v>373</v>
      </c>
      <c r="G251" s="575">
        <f>SUM(G252)</f>
        <v>3200</v>
      </c>
      <c r="H251" s="232">
        <f t="shared" ref="H251:K251" si="63">SUM(H252)</f>
        <v>3200</v>
      </c>
      <c r="I251" s="232">
        <f t="shared" si="63"/>
        <v>3200</v>
      </c>
      <c r="J251" s="232">
        <f t="shared" si="63"/>
        <v>3200</v>
      </c>
      <c r="K251" s="160">
        <f t="shared" si="63"/>
        <v>3200</v>
      </c>
      <c r="L251" s="471"/>
    </row>
    <row r="252" spans="1:12" s="6" customFormat="1" ht="50.1" customHeight="1">
      <c r="A252" s="592"/>
      <c r="B252" s="87" t="s">
        <v>424</v>
      </c>
      <c r="C252" s="619">
        <v>550</v>
      </c>
      <c r="D252" s="632" t="s">
        <v>125</v>
      </c>
      <c r="E252" s="235" t="s">
        <v>23</v>
      </c>
      <c r="F252" s="244" t="s">
        <v>149</v>
      </c>
      <c r="G252" s="633">
        <v>3200</v>
      </c>
      <c r="H252" s="482">
        <v>3200</v>
      </c>
      <c r="I252" s="482">
        <v>3200</v>
      </c>
      <c r="J252" s="633">
        <v>3200</v>
      </c>
      <c r="K252" s="184">
        <v>3200</v>
      </c>
      <c r="L252" s="484"/>
    </row>
    <row r="253" spans="1:12" ht="35.1" customHeight="1">
      <c r="A253" s="574"/>
      <c r="B253" s="1015"/>
      <c r="C253" s="1016"/>
      <c r="D253" s="995" t="s">
        <v>446</v>
      </c>
      <c r="E253" s="996"/>
      <c r="F253" s="133" t="s">
        <v>427</v>
      </c>
      <c r="G253" s="588">
        <f>SUM(G254)</f>
        <v>3500</v>
      </c>
      <c r="H253" s="134">
        <f t="shared" ref="H253:K253" si="64">SUM(H254)</f>
        <v>3150</v>
      </c>
      <c r="I253" s="134">
        <f t="shared" si="64"/>
        <v>3500</v>
      </c>
      <c r="J253" s="134">
        <f t="shared" si="64"/>
        <v>3150</v>
      </c>
      <c r="K253" s="160">
        <f t="shared" si="64"/>
        <v>3150</v>
      </c>
      <c r="L253" s="454"/>
    </row>
    <row r="254" spans="1:12" ht="64.5" customHeight="1">
      <c r="A254" s="574"/>
      <c r="B254" s="87" t="s">
        <v>447</v>
      </c>
      <c r="C254" s="619">
        <v>559</v>
      </c>
      <c r="D254" s="214" t="s">
        <v>150</v>
      </c>
      <c r="E254" s="227" t="s">
        <v>28</v>
      </c>
      <c r="F254" s="228" t="s">
        <v>151</v>
      </c>
      <c r="G254" s="591">
        <v>3500</v>
      </c>
      <c r="H254" s="183">
        <v>3150</v>
      </c>
      <c r="I254" s="183">
        <v>3500</v>
      </c>
      <c r="J254" s="591">
        <v>3150</v>
      </c>
      <c r="K254" s="184">
        <v>3150</v>
      </c>
      <c r="L254" s="463"/>
    </row>
    <row r="255" spans="1:12" s="374" customFormat="1" ht="35.1" customHeight="1">
      <c r="A255" s="607"/>
      <c r="B255" s="1010"/>
      <c r="C255" s="1011"/>
      <c r="D255" s="995" t="s">
        <v>448</v>
      </c>
      <c r="E255" s="996"/>
      <c r="F255" s="133" t="s">
        <v>13</v>
      </c>
      <c r="G255" s="453">
        <f>SUM(G256:G257)</f>
        <v>6400</v>
      </c>
      <c r="H255" s="159">
        <f t="shared" ref="H255:K255" si="65">SUM(H256:H257)</f>
        <v>6400</v>
      </c>
      <c r="I255" s="159">
        <f t="shared" si="65"/>
        <v>6400</v>
      </c>
      <c r="J255" s="134">
        <f t="shared" si="65"/>
        <v>6400</v>
      </c>
      <c r="K255" s="160">
        <f t="shared" si="65"/>
        <v>6400</v>
      </c>
      <c r="L255" s="454"/>
    </row>
    <row r="256" spans="1:12" s="374" customFormat="1" ht="47.25" customHeight="1">
      <c r="A256" s="607"/>
      <c r="B256" s="391" t="s">
        <v>447</v>
      </c>
      <c r="C256" s="608">
        <v>566</v>
      </c>
      <c r="D256" s="23" t="s">
        <v>137</v>
      </c>
      <c r="E256" s="227" t="s">
        <v>23</v>
      </c>
      <c r="F256" s="241" t="s">
        <v>152</v>
      </c>
      <c r="G256" s="634">
        <v>3200</v>
      </c>
      <c r="H256" s="138">
        <v>3200</v>
      </c>
      <c r="I256" s="179">
        <v>3200</v>
      </c>
      <c r="J256" s="491">
        <v>3200</v>
      </c>
      <c r="K256" s="180">
        <v>3200</v>
      </c>
      <c r="L256" s="441"/>
    </row>
    <row r="257" spans="1:12" s="374" customFormat="1" ht="50.1" customHeight="1" thickBot="1">
      <c r="A257" s="607"/>
      <c r="B257" s="379" t="s">
        <v>447</v>
      </c>
      <c r="C257" s="635">
        <v>572</v>
      </c>
      <c r="D257" s="250" t="s">
        <v>137</v>
      </c>
      <c r="E257" s="238" t="s">
        <v>23</v>
      </c>
      <c r="F257" s="240" t="s">
        <v>153</v>
      </c>
      <c r="G257" s="636">
        <v>3200</v>
      </c>
      <c r="H257" s="637">
        <v>3200</v>
      </c>
      <c r="I257" s="450">
        <v>3200</v>
      </c>
      <c r="J257" s="584">
        <v>3200</v>
      </c>
      <c r="K257" s="451">
        <v>3200</v>
      </c>
      <c r="L257" s="452"/>
    </row>
    <row r="258" spans="1:12" ht="35.1" customHeight="1" thickBot="1">
      <c r="A258" s="29" t="s">
        <v>154</v>
      </c>
      <c r="B258" s="356"/>
      <c r="C258" s="356"/>
      <c r="D258" s="901" t="s">
        <v>20</v>
      </c>
      <c r="E258" s="901"/>
      <c r="F258" s="902"/>
      <c r="G258" s="386">
        <f>G259+G278</f>
        <v>1945334</v>
      </c>
      <c r="H258" s="88">
        <f t="shared" ref="H258:K258" si="66">H259+H278</f>
        <v>1827502</v>
      </c>
      <c r="I258" s="88">
        <f t="shared" si="66"/>
        <v>1932030</v>
      </c>
      <c r="J258" s="33">
        <f t="shared" si="66"/>
        <v>1932030</v>
      </c>
      <c r="K258" s="37">
        <f t="shared" si="66"/>
        <v>1928041</v>
      </c>
      <c r="L258" s="387"/>
    </row>
    <row r="259" spans="1:12" ht="35.1" customHeight="1">
      <c r="A259" s="436"/>
      <c r="B259" s="971"/>
      <c r="C259" s="972"/>
      <c r="D259" s="1012" t="s">
        <v>449</v>
      </c>
      <c r="E259" s="997"/>
      <c r="F259" s="217" t="s">
        <v>450</v>
      </c>
      <c r="G259" s="407">
        <f>SUM(G260:G277)</f>
        <v>1564038</v>
      </c>
      <c r="H259" s="77">
        <f t="shared" ref="H259:K259" si="67">SUM(H260:H277)</f>
        <v>1448158</v>
      </c>
      <c r="I259" s="77">
        <f t="shared" si="67"/>
        <v>1509054</v>
      </c>
      <c r="J259" s="90">
        <f t="shared" si="67"/>
        <v>1509054</v>
      </c>
      <c r="K259" s="78">
        <f t="shared" si="67"/>
        <v>1509054</v>
      </c>
      <c r="L259" s="408"/>
    </row>
    <row r="260" spans="1:12" ht="60" customHeight="1">
      <c r="A260" s="436"/>
      <c r="B260" s="391" t="s">
        <v>155</v>
      </c>
      <c r="C260" s="439">
        <v>21</v>
      </c>
      <c r="D260" s="100" t="s">
        <v>156</v>
      </c>
      <c r="E260" s="101" t="s">
        <v>30</v>
      </c>
      <c r="F260" s="102" t="s">
        <v>451</v>
      </c>
      <c r="G260" s="638">
        <v>201245</v>
      </c>
      <c r="H260" s="138">
        <v>190250</v>
      </c>
      <c r="I260" s="138">
        <v>197671</v>
      </c>
      <c r="J260" s="167">
        <v>197671</v>
      </c>
      <c r="K260" s="139">
        <v>197671</v>
      </c>
      <c r="L260" s="456"/>
    </row>
    <row r="261" spans="1:12" ht="60" customHeight="1">
      <c r="A261" s="436"/>
      <c r="B261" s="375" t="s">
        <v>452</v>
      </c>
      <c r="C261" s="442">
        <v>27</v>
      </c>
      <c r="D261" s="105" t="s">
        <v>156</v>
      </c>
      <c r="E261" s="20" t="s">
        <v>28</v>
      </c>
      <c r="F261" s="106" t="s">
        <v>453</v>
      </c>
      <c r="G261" s="639">
        <v>9500</v>
      </c>
      <c r="H261" s="143">
        <v>9025</v>
      </c>
      <c r="I261" s="143">
        <v>5000</v>
      </c>
      <c r="J261" s="142">
        <v>5000</v>
      </c>
      <c r="K261" s="144">
        <v>5000</v>
      </c>
      <c r="L261" s="444"/>
    </row>
    <row r="262" spans="1:12" ht="60" customHeight="1">
      <c r="A262" s="436"/>
      <c r="B262" s="375" t="s">
        <v>452</v>
      </c>
      <c r="C262" s="442">
        <v>32</v>
      </c>
      <c r="D262" s="105" t="s">
        <v>156</v>
      </c>
      <c r="E262" s="20" t="s">
        <v>28</v>
      </c>
      <c r="F262" s="106" t="s">
        <v>454</v>
      </c>
      <c r="G262" s="639">
        <v>105783</v>
      </c>
      <c r="H262" s="143">
        <v>105783</v>
      </c>
      <c r="I262" s="143">
        <v>105783</v>
      </c>
      <c r="J262" s="142">
        <v>105783</v>
      </c>
      <c r="K262" s="144">
        <v>105783</v>
      </c>
      <c r="L262" s="444"/>
    </row>
    <row r="263" spans="1:12" ht="107.25" customHeight="1">
      <c r="A263" s="436"/>
      <c r="B263" s="375" t="s">
        <v>452</v>
      </c>
      <c r="C263" s="442">
        <v>37</v>
      </c>
      <c r="D263" s="105" t="s">
        <v>156</v>
      </c>
      <c r="E263" s="20" t="s">
        <v>28</v>
      </c>
      <c r="F263" s="106" t="s">
        <v>455</v>
      </c>
      <c r="G263" s="639">
        <v>101200</v>
      </c>
      <c r="H263" s="143">
        <v>101200</v>
      </c>
      <c r="I263" s="143">
        <v>100200</v>
      </c>
      <c r="J263" s="142">
        <v>100200</v>
      </c>
      <c r="K263" s="144">
        <v>100200</v>
      </c>
      <c r="L263" s="444"/>
    </row>
    <row r="264" spans="1:12" ht="60" customHeight="1">
      <c r="A264" s="436"/>
      <c r="B264" s="375" t="s">
        <v>452</v>
      </c>
      <c r="C264" s="442">
        <v>43</v>
      </c>
      <c r="D264" s="105" t="s">
        <v>156</v>
      </c>
      <c r="E264" s="20" t="s">
        <v>28</v>
      </c>
      <c r="F264" s="106" t="s">
        <v>456</v>
      </c>
      <c r="G264" s="639">
        <v>75830</v>
      </c>
      <c r="H264" s="143">
        <v>75830</v>
      </c>
      <c r="I264" s="143">
        <v>75830</v>
      </c>
      <c r="J264" s="142">
        <v>75830</v>
      </c>
      <c r="K264" s="144">
        <v>75830</v>
      </c>
      <c r="L264" s="520"/>
    </row>
    <row r="265" spans="1:12" s="374" customFormat="1" ht="83.25" customHeight="1">
      <c r="A265" s="445"/>
      <c r="B265" s="375" t="s">
        <v>452</v>
      </c>
      <c r="C265" s="467">
        <v>48</v>
      </c>
      <c r="D265" s="105" t="s">
        <v>156</v>
      </c>
      <c r="E265" s="20" t="s">
        <v>28</v>
      </c>
      <c r="F265" s="106" t="s">
        <v>457</v>
      </c>
      <c r="G265" s="639">
        <v>7080</v>
      </c>
      <c r="H265" s="143">
        <v>7080</v>
      </c>
      <c r="I265" s="143">
        <v>8580</v>
      </c>
      <c r="J265" s="142">
        <v>8580</v>
      </c>
      <c r="K265" s="144">
        <v>8580</v>
      </c>
      <c r="L265" s="444"/>
    </row>
    <row r="266" spans="1:12" s="374" customFormat="1" ht="60" customHeight="1">
      <c r="A266" s="445"/>
      <c r="B266" s="640" t="s">
        <v>458</v>
      </c>
      <c r="C266" s="467">
        <v>53</v>
      </c>
      <c r="D266" s="105" t="s">
        <v>156</v>
      </c>
      <c r="E266" s="20" t="s">
        <v>28</v>
      </c>
      <c r="F266" s="106" t="s">
        <v>459</v>
      </c>
      <c r="G266" s="639">
        <v>28500</v>
      </c>
      <c r="H266" s="143">
        <v>21940</v>
      </c>
      <c r="I266" s="143">
        <v>21940</v>
      </c>
      <c r="J266" s="142">
        <v>21940</v>
      </c>
      <c r="K266" s="144">
        <v>21940</v>
      </c>
      <c r="L266" s="444"/>
    </row>
    <row r="267" spans="1:12" ht="60" customHeight="1">
      <c r="A267" s="436"/>
      <c r="B267" s="375" t="s">
        <v>452</v>
      </c>
      <c r="C267" s="442">
        <v>60</v>
      </c>
      <c r="D267" s="105" t="s">
        <v>156</v>
      </c>
      <c r="E267" s="20" t="s">
        <v>23</v>
      </c>
      <c r="F267" s="106" t="s">
        <v>460</v>
      </c>
      <c r="G267" s="639">
        <v>12000</v>
      </c>
      <c r="H267" s="143">
        <v>12000</v>
      </c>
      <c r="I267" s="143">
        <v>12000</v>
      </c>
      <c r="J267" s="142">
        <v>12000</v>
      </c>
      <c r="K267" s="144">
        <v>12000</v>
      </c>
      <c r="L267" s="520"/>
    </row>
    <row r="268" spans="1:12" ht="60" customHeight="1">
      <c r="A268" s="436"/>
      <c r="B268" s="375" t="s">
        <v>452</v>
      </c>
      <c r="C268" s="442">
        <v>65</v>
      </c>
      <c r="D268" s="105" t="s">
        <v>156</v>
      </c>
      <c r="E268" s="20" t="s">
        <v>23</v>
      </c>
      <c r="F268" s="106" t="s">
        <v>461</v>
      </c>
      <c r="G268" s="639">
        <v>5000</v>
      </c>
      <c r="H268" s="143">
        <v>5000</v>
      </c>
      <c r="I268" s="143">
        <v>5000</v>
      </c>
      <c r="J268" s="142">
        <v>5000</v>
      </c>
      <c r="K268" s="144">
        <v>5000</v>
      </c>
      <c r="L268" s="520"/>
    </row>
    <row r="269" spans="1:12" ht="60" customHeight="1">
      <c r="A269" s="436"/>
      <c r="B269" s="375" t="s">
        <v>452</v>
      </c>
      <c r="C269" s="442">
        <v>70</v>
      </c>
      <c r="D269" s="105" t="s">
        <v>156</v>
      </c>
      <c r="E269" s="20" t="s">
        <v>23</v>
      </c>
      <c r="F269" s="106" t="s">
        <v>462</v>
      </c>
      <c r="G269" s="639">
        <v>8000</v>
      </c>
      <c r="H269" s="143">
        <v>8000</v>
      </c>
      <c r="I269" s="143">
        <v>8000</v>
      </c>
      <c r="J269" s="142">
        <v>8000</v>
      </c>
      <c r="K269" s="144">
        <v>8000</v>
      </c>
      <c r="L269" s="520"/>
    </row>
    <row r="270" spans="1:12" ht="53.25" customHeight="1">
      <c r="A270" s="436"/>
      <c r="B270" s="375" t="s">
        <v>452</v>
      </c>
      <c r="C270" s="442">
        <v>75</v>
      </c>
      <c r="D270" s="105" t="s">
        <v>156</v>
      </c>
      <c r="E270" s="20" t="s">
        <v>23</v>
      </c>
      <c r="F270" s="106" t="s">
        <v>463</v>
      </c>
      <c r="G270" s="639">
        <v>430000</v>
      </c>
      <c r="H270" s="143">
        <v>404000</v>
      </c>
      <c r="I270" s="143">
        <v>404000</v>
      </c>
      <c r="J270" s="142">
        <v>404000</v>
      </c>
      <c r="K270" s="144">
        <v>404000</v>
      </c>
      <c r="L270" s="444"/>
    </row>
    <row r="271" spans="1:12" ht="60" customHeight="1">
      <c r="A271" s="436"/>
      <c r="B271" s="375" t="s">
        <v>452</v>
      </c>
      <c r="C271" s="442">
        <v>82</v>
      </c>
      <c r="D271" s="105" t="s">
        <v>156</v>
      </c>
      <c r="E271" s="20" t="s">
        <v>23</v>
      </c>
      <c r="F271" s="106" t="s">
        <v>464</v>
      </c>
      <c r="G271" s="639">
        <v>20000</v>
      </c>
      <c r="H271" s="143">
        <v>20000</v>
      </c>
      <c r="I271" s="143">
        <v>20000</v>
      </c>
      <c r="J271" s="142">
        <v>20000</v>
      </c>
      <c r="K271" s="144">
        <v>20000</v>
      </c>
      <c r="L271" s="520"/>
    </row>
    <row r="272" spans="1:12" s="374" customFormat="1" ht="101.25" customHeight="1">
      <c r="A272" s="445"/>
      <c r="B272" s="375" t="s">
        <v>452</v>
      </c>
      <c r="C272" s="467">
        <v>89</v>
      </c>
      <c r="D272" s="105" t="s">
        <v>156</v>
      </c>
      <c r="E272" s="20" t="s">
        <v>23</v>
      </c>
      <c r="F272" s="106" t="s">
        <v>465</v>
      </c>
      <c r="G272" s="639">
        <v>60000</v>
      </c>
      <c r="H272" s="143">
        <v>60000</v>
      </c>
      <c r="I272" s="143">
        <v>60000</v>
      </c>
      <c r="J272" s="142">
        <v>60000</v>
      </c>
      <c r="K272" s="144">
        <v>60000</v>
      </c>
      <c r="L272" s="444"/>
    </row>
    <row r="273" spans="1:12" ht="60" customHeight="1">
      <c r="A273" s="436"/>
      <c r="B273" s="375" t="s">
        <v>452</v>
      </c>
      <c r="C273" s="442">
        <v>95</v>
      </c>
      <c r="D273" s="105" t="s">
        <v>466</v>
      </c>
      <c r="E273" s="20" t="s">
        <v>467</v>
      </c>
      <c r="F273" s="106" t="s">
        <v>468</v>
      </c>
      <c r="G273" s="639">
        <v>22900</v>
      </c>
      <c r="H273" s="143">
        <v>22900</v>
      </c>
      <c r="I273" s="143">
        <v>22900</v>
      </c>
      <c r="J273" s="142">
        <v>22900</v>
      </c>
      <c r="K273" s="144">
        <v>22900</v>
      </c>
      <c r="L273" s="444"/>
    </row>
    <row r="274" spans="1:12" ht="34.9" customHeight="1">
      <c r="A274" s="436"/>
      <c r="B274" s="375" t="s">
        <v>452</v>
      </c>
      <c r="C274" s="442">
        <v>100</v>
      </c>
      <c r="D274" s="105" t="s">
        <v>466</v>
      </c>
      <c r="E274" s="20" t="s">
        <v>467</v>
      </c>
      <c r="F274" s="106" t="s">
        <v>469</v>
      </c>
      <c r="G274" s="639">
        <v>57000</v>
      </c>
      <c r="H274" s="143">
        <v>0</v>
      </c>
      <c r="I274" s="143">
        <v>57000</v>
      </c>
      <c r="J274" s="142">
        <v>57000</v>
      </c>
      <c r="K274" s="144">
        <v>57000</v>
      </c>
      <c r="L274" s="444"/>
    </row>
    <row r="275" spans="1:12" ht="60" customHeight="1">
      <c r="A275" s="436"/>
      <c r="B275" s="375" t="s">
        <v>452</v>
      </c>
      <c r="C275" s="442">
        <v>105</v>
      </c>
      <c r="D275" s="105" t="s">
        <v>156</v>
      </c>
      <c r="E275" s="20" t="s">
        <v>23</v>
      </c>
      <c r="F275" s="106" t="s">
        <v>470</v>
      </c>
      <c r="G275" s="639">
        <v>332000</v>
      </c>
      <c r="H275" s="143">
        <v>317900</v>
      </c>
      <c r="I275" s="143">
        <v>317900</v>
      </c>
      <c r="J275" s="142">
        <v>317900</v>
      </c>
      <c r="K275" s="144">
        <v>317900</v>
      </c>
      <c r="L275" s="444"/>
    </row>
    <row r="276" spans="1:12" ht="60" customHeight="1">
      <c r="A276" s="436"/>
      <c r="B276" s="375" t="s">
        <v>452</v>
      </c>
      <c r="C276" s="442">
        <v>112</v>
      </c>
      <c r="D276" s="105" t="s">
        <v>156</v>
      </c>
      <c r="E276" s="20" t="s">
        <v>23</v>
      </c>
      <c r="F276" s="106" t="s">
        <v>471</v>
      </c>
      <c r="G276" s="639">
        <v>73000</v>
      </c>
      <c r="H276" s="143">
        <v>73000</v>
      </c>
      <c r="I276" s="143">
        <v>73000</v>
      </c>
      <c r="J276" s="142">
        <v>73000</v>
      </c>
      <c r="K276" s="144">
        <v>73000</v>
      </c>
      <c r="L276" s="520"/>
    </row>
    <row r="277" spans="1:12" ht="50.25" customHeight="1">
      <c r="A277" s="436"/>
      <c r="B277" s="398" t="s">
        <v>452</v>
      </c>
      <c r="C277" s="448">
        <v>123</v>
      </c>
      <c r="D277" s="105" t="s">
        <v>156</v>
      </c>
      <c r="E277" s="20" t="s">
        <v>23</v>
      </c>
      <c r="F277" s="106" t="s">
        <v>472</v>
      </c>
      <c r="G277" s="639">
        <v>15000</v>
      </c>
      <c r="H277" s="143">
        <v>14250</v>
      </c>
      <c r="I277" s="143">
        <v>14250</v>
      </c>
      <c r="J277" s="142">
        <v>14250</v>
      </c>
      <c r="K277" s="144">
        <v>14250</v>
      </c>
      <c r="L277" s="444"/>
    </row>
    <row r="278" spans="1:12" ht="35.1" customHeight="1">
      <c r="A278" s="436"/>
      <c r="B278" s="1013"/>
      <c r="C278" s="1014"/>
      <c r="D278" s="995" t="s">
        <v>473</v>
      </c>
      <c r="E278" s="996"/>
      <c r="F278" s="133" t="s">
        <v>474</v>
      </c>
      <c r="G278" s="453">
        <f>SUM(G279:G289)</f>
        <v>381296</v>
      </c>
      <c r="H278" s="159">
        <f t="shared" ref="H278:K278" si="68">SUM(H279:H289)</f>
        <v>379344</v>
      </c>
      <c r="I278" s="159">
        <f t="shared" si="68"/>
        <v>422976</v>
      </c>
      <c r="J278" s="134">
        <f t="shared" si="68"/>
        <v>422976</v>
      </c>
      <c r="K278" s="160">
        <f t="shared" si="68"/>
        <v>418987</v>
      </c>
      <c r="L278" s="454"/>
    </row>
    <row r="279" spans="1:12" s="374" customFormat="1" ht="60" customHeight="1">
      <c r="A279" s="445"/>
      <c r="B279" s="391" t="s">
        <v>452</v>
      </c>
      <c r="C279" s="465">
        <v>135</v>
      </c>
      <c r="D279" s="100" t="s">
        <v>156</v>
      </c>
      <c r="E279" s="101" t="s">
        <v>30</v>
      </c>
      <c r="F279" s="102" t="s">
        <v>475</v>
      </c>
      <c r="G279" s="638">
        <v>92048</v>
      </c>
      <c r="H279" s="138">
        <v>97406</v>
      </c>
      <c r="I279" s="138">
        <v>141038</v>
      </c>
      <c r="J279" s="167">
        <v>141038</v>
      </c>
      <c r="K279" s="1061">
        <v>137049</v>
      </c>
      <c r="L279" s="529"/>
    </row>
    <row r="280" spans="1:12" ht="38.25" customHeight="1">
      <c r="A280" s="436"/>
      <c r="B280" s="375" t="s">
        <v>452</v>
      </c>
      <c r="C280" s="442">
        <v>140</v>
      </c>
      <c r="D280" s="105" t="s">
        <v>156</v>
      </c>
      <c r="E280" s="20" t="s">
        <v>28</v>
      </c>
      <c r="F280" s="106" t="s">
        <v>476</v>
      </c>
      <c r="G280" s="639">
        <v>13048</v>
      </c>
      <c r="H280" s="143">
        <v>13048</v>
      </c>
      <c r="I280" s="143">
        <v>13048</v>
      </c>
      <c r="J280" s="142">
        <v>13048</v>
      </c>
      <c r="K280" s="144">
        <v>13048</v>
      </c>
      <c r="L280" s="520"/>
    </row>
    <row r="281" spans="1:12" ht="60" customHeight="1">
      <c r="A281" s="436"/>
      <c r="B281" s="375" t="s">
        <v>452</v>
      </c>
      <c r="C281" s="442">
        <v>145</v>
      </c>
      <c r="D281" s="105" t="s">
        <v>156</v>
      </c>
      <c r="E281" s="20" t="s">
        <v>28</v>
      </c>
      <c r="F281" s="106" t="s">
        <v>477</v>
      </c>
      <c r="G281" s="639">
        <v>28500</v>
      </c>
      <c r="H281" s="143">
        <v>27075</v>
      </c>
      <c r="I281" s="143">
        <v>27075</v>
      </c>
      <c r="J281" s="142">
        <v>27075</v>
      </c>
      <c r="K281" s="144">
        <v>27075</v>
      </c>
      <c r="L281" s="444"/>
    </row>
    <row r="282" spans="1:12" ht="60" customHeight="1">
      <c r="A282" s="436"/>
      <c r="B282" s="375" t="s">
        <v>452</v>
      </c>
      <c r="C282" s="442">
        <v>150</v>
      </c>
      <c r="D282" s="105" t="s">
        <v>156</v>
      </c>
      <c r="E282" s="20" t="s">
        <v>28</v>
      </c>
      <c r="F282" s="245" t="s">
        <v>478</v>
      </c>
      <c r="G282" s="639">
        <v>19000</v>
      </c>
      <c r="H282" s="143">
        <v>18050</v>
      </c>
      <c r="I282" s="143">
        <v>18050</v>
      </c>
      <c r="J282" s="142">
        <v>18050</v>
      </c>
      <c r="K282" s="144">
        <v>18050</v>
      </c>
      <c r="L282" s="444"/>
    </row>
    <row r="283" spans="1:12" ht="60" customHeight="1">
      <c r="A283" s="436"/>
      <c r="B283" s="375" t="s">
        <v>452</v>
      </c>
      <c r="C283" s="442">
        <v>155</v>
      </c>
      <c r="D283" s="105" t="s">
        <v>156</v>
      </c>
      <c r="E283" s="20" t="s">
        <v>28</v>
      </c>
      <c r="F283" s="106" t="s">
        <v>479</v>
      </c>
      <c r="G283" s="639">
        <v>38700</v>
      </c>
      <c r="H283" s="143">
        <v>36765</v>
      </c>
      <c r="I283" s="143">
        <v>36765</v>
      </c>
      <c r="J283" s="142">
        <v>36765</v>
      </c>
      <c r="K283" s="144">
        <v>36765</v>
      </c>
      <c r="L283" s="444"/>
    </row>
    <row r="284" spans="1:12" ht="60" customHeight="1">
      <c r="A284" s="436"/>
      <c r="B284" s="375" t="s">
        <v>452</v>
      </c>
      <c r="C284" s="442">
        <v>160</v>
      </c>
      <c r="D284" s="105" t="s">
        <v>156</v>
      </c>
      <c r="E284" s="20" t="s">
        <v>23</v>
      </c>
      <c r="F284" s="106" t="s">
        <v>480</v>
      </c>
      <c r="G284" s="639">
        <v>10000</v>
      </c>
      <c r="H284" s="143">
        <v>10000</v>
      </c>
      <c r="I284" s="143">
        <v>10000</v>
      </c>
      <c r="J284" s="142">
        <v>10000</v>
      </c>
      <c r="K284" s="144">
        <v>10000</v>
      </c>
      <c r="L284" s="520"/>
    </row>
    <row r="285" spans="1:12" ht="60" customHeight="1">
      <c r="A285" s="436"/>
      <c r="B285" s="375" t="s">
        <v>452</v>
      </c>
      <c r="C285" s="442">
        <v>165</v>
      </c>
      <c r="D285" s="105" t="s">
        <v>156</v>
      </c>
      <c r="E285" s="20" t="s">
        <v>23</v>
      </c>
      <c r="F285" s="106" t="s">
        <v>481</v>
      </c>
      <c r="G285" s="639">
        <v>6000</v>
      </c>
      <c r="H285" s="143">
        <v>6000</v>
      </c>
      <c r="I285" s="143">
        <v>6000</v>
      </c>
      <c r="J285" s="142">
        <v>6000</v>
      </c>
      <c r="K285" s="144">
        <v>6000</v>
      </c>
      <c r="L285" s="520"/>
    </row>
    <row r="286" spans="1:12" ht="60" customHeight="1">
      <c r="A286" s="436"/>
      <c r="B286" s="375" t="s">
        <v>452</v>
      </c>
      <c r="C286" s="442">
        <v>170</v>
      </c>
      <c r="D286" s="105" t="s">
        <v>156</v>
      </c>
      <c r="E286" s="20" t="s">
        <v>23</v>
      </c>
      <c r="F286" s="106" t="s">
        <v>482</v>
      </c>
      <c r="G286" s="639">
        <v>10000</v>
      </c>
      <c r="H286" s="143">
        <v>10000</v>
      </c>
      <c r="I286" s="143">
        <v>10000</v>
      </c>
      <c r="J286" s="142">
        <v>10000</v>
      </c>
      <c r="K286" s="144">
        <v>10000</v>
      </c>
      <c r="L286" s="520"/>
    </row>
    <row r="287" spans="1:12" ht="60" customHeight="1">
      <c r="A287" s="436"/>
      <c r="B287" s="375" t="s">
        <v>452</v>
      </c>
      <c r="C287" s="442">
        <v>175</v>
      </c>
      <c r="D287" s="105" t="s">
        <v>156</v>
      </c>
      <c r="E287" s="20" t="s">
        <v>23</v>
      </c>
      <c r="F287" s="106" t="s">
        <v>483</v>
      </c>
      <c r="G287" s="639">
        <v>6000</v>
      </c>
      <c r="H287" s="143">
        <v>6000</v>
      </c>
      <c r="I287" s="143">
        <v>6000</v>
      </c>
      <c r="J287" s="142">
        <v>6000</v>
      </c>
      <c r="K287" s="144">
        <v>6000</v>
      </c>
      <c r="L287" s="520"/>
    </row>
    <row r="288" spans="1:12" ht="60" customHeight="1">
      <c r="A288" s="436"/>
      <c r="B288" s="375" t="s">
        <v>452</v>
      </c>
      <c r="C288" s="442">
        <v>180</v>
      </c>
      <c r="D288" s="105" t="s">
        <v>156</v>
      </c>
      <c r="E288" s="20" t="s">
        <v>23</v>
      </c>
      <c r="F288" s="245" t="s">
        <v>484</v>
      </c>
      <c r="G288" s="639">
        <v>153000</v>
      </c>
      <c r="H288" s="143">
        <v>150000</v>
      </c>
      <c r="I288" s="143">
        <v>150000</v>
      </c>
      <c r="J288" s="142">
        <v>150000</v>
      </c>
      <c r="K288" s="144">
        <v>150000</v>
      </c>
      <c r="L288" s="444"/>
    </row>
    <row r="289" spans="1:12" ht="60" customHeight="1" thickBot="1">
      <c r="A289" s="436"/>
      <c r="B289" s="379" t="s">
        <v>452</v>
      </c>
      <c r="C289" s="564">
        <v>185</v>
      </c>
      <c r="D289" s="214" t="s">
        <v>156</v>
      </c>
      <c r="E289" s="162" t="s">
        <v>23</v>
      </c>
      <c r="F289" s="228" t="s">
        <v>485</v>
      </c>
      <c r="G289" s="641">
        <v>5000</v>
      </c>
      <c r="H289" s="183">
        <v>5000</v>
      </c>
      <c r="I289" s="183">
        <v>5000</v>
      </c>
      <c r="J289" s="157">
        <v>5000</v>
      </c>
      <c r="K289" s="184">
        <v>5000</v>
      </c>
      <c r="L289" s="484"/>
    </row>
    <row r="290" spans="1:12" ht="35.1" customHeight="1" thickBot="1">
      <c r="A290" s="29" t="s">
        <v>486</v>
      </c>
      <c r="B290" s="356"/>
      <c r="C290" s="356"/>
      <c r="D290" s="1005" t="s">
        <v>487</v>
      </c>
      <c r="E290" s="1005"/>
      <c r="F290" s="1006"/>
      <c r="G290" s="364">
        <f>SUM(G291)</f>
        <v>430000</v>
      </c>
      <c r="H290" s="126">
        <f t="shared" ref="H290:K298" si="69">SUM(H291)</f>
        <v>530000</v>
      </c>
      <c r="I290" s="126">
        <f t="shared" si="69"/>
        <v>0</v>
      </c>
      <c r="J290" s="30">
        <f t="shared" si="69"/>
        <v>650000</v>
      </c>
      <c r="K290" s="36">
        <f t="shared" si="69"/>
        <v>650000</v>
      </c>
      <c r="L290" s="365"/>
    </row>
    <row r="291" spans="1:12" ht="35.1" customHeight="1">
      <c r="A291" s="642"/>
      <c r="B291" s="1007"/>
      <c r="C291" s="1008"/>
      <c r="D291" s="1009" t="s">
        <v>46</v>
      </c>
      <c r="E291" s="998"/>
      <c r="F291" s="127" t="s">
        <v>21</v>
      </c>
      <c r="G291" s="407">
        <f>SUM(G292)</f>
        <v>430000</v>
      </c>
      <c r="H291" s="77">
        <f t="shared" si="69"/>
        <v>530000</v>
      </c>
      <c r="I291" s="77">
        <f t="shared" si="69"/>
        <v>0</v>
      </c>
      <c r="J291" s="90">
        <f t="shared" si="69"/>
        <v>650000</v>
      </c>
      <c r="K291" s="78">
        <f t="shared" si="69"/>
        <v>650000</v>
      </c>
      <c r="L291" s="408"/>
    </row>
    <row r="292" spans="1:12" s="511" customFormat="1" ht="146.25" customHeight="1" thickBot="1">
      <c r="A292" s="643"/>
      <c r="B292" s="431" t="s">
        <v>488</v>
      </c>
      <c r="C292" s="351">
        <v>194</v>
      </c>
      <c r="D292" s="129" t="s">
        <v>47</v>
      </c>
      <c r="E292" s="128" t="s">
        <v>48</v>
      </c>
      <c r="F292" s="130" t="s">
        <v>489</v>
      </c>
      <c r="G292" s="644">
        <v>430000</v>
      </c>
      <c r="H292" s="132">
        <v>530000</v>
      </c>
      <c r="I292" s="645" t="s">
        <v>225</v>
      </c>
      <c r="J292" s="131">
        <v>650000</v>
      </c>
      <c r="K292" s="646">
        <v>650000</v>
      </c>
      <c r="L292" s="647"/>
    </row>
    <row r="293" spans="1:12" ht="35.1" customHeight="1" thickBot="1">
      <c r="A293" s="29" t="s">
        <v>490</v>
      </c>
      <c r="B293" s="356"/>
      <c r="C293" s="356"/>
      <c r="D293" s="1005" t="s">
        <v>491</v>
      </c>
      <c r="E293" s="1005"/>
      <c r="F293" s="1006"/>
      <c r="G293" s="364">
        <f>G294+G296+G298</f>
        <v>0</v>
      </c>
      <c r="H293" s="126">
        <f t="shared" ref="H293:K293" si="70">H294+H296+H298</f>
        <v>0</v>
      </c>
      <c r="I293" s="126">
        <f t="shared" si="70"/>
        <v>14000</v>
      </c>
      <c r="J293" s="30">
        <f t="shared" si="70"/>
        <v>14000</v>
      </c>
      <c r="K293" s="36">
        <f t="shared" si="70"/>
        <v>10000</v>
      </c>
      <c r="L293" s="365"/>
    </row>
    <row r="294" spans="1:12" ht="35.1" customHeight="1">
      <c r="A294" s="642"/>
      <c r="B294" s="1007"/>
      <c r="C294" s="1008"/>
      <c r="D294" s="997" t="s">
        <v>492</v>
      </c>
      <c r="E294" s="998"/>
      <c r="F294" s="127" t="s">
        <v>21</v>
      </c>
      <c r="G294" s="407">
        <f>SUM(G295)</f>
        <v>0</v>
      </c>
      <c r="H294" s="77">
        <f t="shared" ref="H294:K294" si="71">SUM(H295)</f>
        <v>0</v>
      </c>
      <c r="I294" s="77">
        <f t="shared" si="71"/>
        <v>5000</v>
      </c>
      <c r="J294" s="90">
        <f t="shared" si="71"/>
        <v>5000</v>
      </c>
      <c r="K294" s="648">
        <f t="shared" si="71"/>
        <v>5000</v>
      </c>
      <c r="L294" s="649"/>
    </row>
    <row r="295" spans="1:12" ht="78.75" customHeight="1">
      <c r="A295" s="642"/>
      <c r="B295" s="87" t="s">
        <v>488</v>
      </c>
      <c r="C295" s="222">
        <v>202</v>
      </c>
      <c r="D295" s="650" t="s">
        <v>493</v>
      </c>
      <c r="E295" s="651" t="s">
        <v>494</v>
      </c>
      <c r="F295" s="652" t="s">
        <v>495</v>
      </c>
      <c r="G295" s="653">
        <v>0</v>
      </c>
      <c r="H295" s="654">
        <v>0</v>
      </c>
      <c r="I295" s="655">
        <v>5000</v>
      </c>
      <c r="J295" s="656">
        <v>5000</v>
      </c>
      <c r="K295" s="299">
        <v>5000</v>
      </c>
      <c r="L295" s="657"/>
    </row>
    <row r="296" spans="1:12" ht="35.1" customHeight="1">
      <c r="A296" s="642"/>
      <c r="B296" s="658"/>
      <c r="C296" s="305"/>
      <c r="D296" s="997" t="s">
        <v>496</v>
      </c>
      <c r="E296" s="998"/>
      <c r="F296" s="127" t="s">
        <v>497</v>
      </c>
      <c r="G296" s="407">
        <f>SUM(G297)</f>
        <v>0</v>
      </c>
      <c r="H296" s="77">
        <f t="shared" ref="H296:K296" si="72">SUM(H297)</f>
        <v>0</v>
      </c>
      <c r="I296" s="77">
        <f t="shared" si="72"/>
        <v>5000</v>
      </c>
      <c r="J296" s="90">
        <f t="shared" si="72"/>
        <v>5000</v>
      </c>
      <c r="K296" s="78">
        <f t="shared" si="72"/>
        <v>5000</v>
      </c>
      <c r="L296" s="408"/>
    </row>
    <row r="297" spans="1:12" ht="71.25" customHeight="1">
      <c r="A297" s="642"/>
      <c r="B297" s="87" t="s">
        <v>155</v>
      </c>
      <c r="C297" s="222">
        <v>209</v>
      </c>
      <c r="D297" s="650" t="s">
        <v>498</v>
      </c>
      <c r="E297" s="651" t="s">
        <v>19</v>
      </c>
      <c r="F297" s="652" t="s">
        <v>499</v>
      </c>
      <c r="G297" s="653">
        <v>0</v>
      </c>
      <c r="H297" s="654">
        <v>0</v>
      </c>
      <c r="I297" s="655">
        <v>5000</v>
      </c>
      <c r="J297" s="656">
        <v>5000</v>
      </c>
      <c r="K297" s="646">
        <v>5000</v>
      </c>
      <c r="L297" s="647"/>
    </row>
    <row r="298" spans="1:12" ht="35.1" customHeight="1">
      <c r="A298" s="642"/>
      <c r="B298" s="658"/>
      <c r="C298" s="305"/>
      <c r="D298" s="999" t="s">
        <v>46</v>
      </c>
      <c r="E298" s="1000"/>
      <c r="F298" s="276" t="s">
        <v>21</v>
      </c>
      <c r="G298" s="493">
        <f>SUM(G299)</f>
        <v>0</v>
      </c>
      <c r="H298" s="177">
        <f t="shared" si="69"/>
        <v>0</v>
      </c>
      <c r="I298" s="177">
        <f t="shared" si="69"/>
        <v>4000</v>
      </c>
      <c r="J298" s="258">
        <f t="shared" si="69"/>
        <v>4000</v>
      </c>
      <c r="K298" s="178">
        <f t="shared" si="69"/>
        <v>0</v>
      </c>
      <c r="L298" s="494"/>
    </row>
    <row r="299" spans="1:12" ht="93.75" customHeight="1" thickBot="1">
      <c r="A299" s="642"/>
      <c r="B299" s="431" t="s">
        <v>488</v>
      </c>
      <c r="C299" s="351">
        <v>214</v>
      </c>
      <c r="D299" s="659" t="s">
        <v>493</v>
      </c>
      <c r="E299" s="660" t="s">
        <v>494</v>
      </c>
      <c r="F299" s="661" t="s">
        <v>500</v>
      </c>
      <c r="G299" s="662">
        <v>0</v>
      </c>
      <c r="H299" s="663">
        <v>0</v>
      </c>
      <c r="I299" s="664">
        <v>4000</v>
      </c>
      <c r="J299" s="665">
        <v>4000</v>
      </c>
      <c r="K299" s="1066">
        <v>0</v>
      </c>
      <c r="L299" s="666"/>
    </row>
    <row r="300" spans="1:12" ht="35.1" customHeight="1" thickBot="1">
      <c r="A300" s="29" t="s">
        <v>161</v>
      </c>
      <c r="B300" s="356"/>
      <c r="C300" s="356"/>
      <c r="D300" s="901" t="s">
        <v>501</v>
      </c>
      <c r="E300" s="901"/>
      <c r="F300" s="902"/>
      <c r="G300" s="386">
        <f>G301+G306+G310+G312+G314+G317+G320+G326</f>
        <v>3690450</v>
      </c>
      <c r="H300" s="386">
        <f t="shared" ref="H300:K300" si="73">H301+H306+H310+H312+H314+H317+H320+H326</f>
        <v>3409950</v>
      </c>
      <c r="I300" s="88">
        <f t="shared" si="73"/>
        <v>169800</v>
      </c>
      <c r="J300" s="41">
        <f t="shared" si="73"/>
        <v>3441550</v>
      </c>
      <c r="K300" s="37">
        <f t="shared" si="73"/>
        <v>3410550</v>
      </c>
      <c r="L300" s="387"/>
    </row>
    <row r="301" spans="1:12" ht="35.1" customHeight="1">
      <c r="A301" s="388"/>
      <c r="B301" s="1001"/>
      <c r="C301" s="1002"/>
      <c r="D301" s="1003" t="s">
        <v>502</v>
      </c>
      <c r="E301" s="1004"/>
      <c r="F301" s="667" t="s">
        <v>27</v>
      </c>
      <c r="G301" s="668">
        <f>SUM(G302:G305)</f>
        <v>23000</v>
      </c>
      <c r="H301" s="668">
        <f>SUM(H302:H305)</f>
        <v>17200</v>
      </c>
      <c r="I301" s="669">
        <f>SUM(I302:I305)</f>
        <v>28500</v>
      </c>
      <c r="J301" s="670">
        <f>SUM(J302:J305)</f>
        <v>28500</v>
      </c>
      <c r="K301" s="671">
        <f>SUM(K302:K305)</f>
        <v>28500</v>
      </c>
      <c r="L301" s="672"/>
    </row>
    <row r="302" spans="1:12" ht="50.1" customHeight="1">
      <c r="A302" s="388"/>
      <c r="B302" s="391" t="s">
        <v>155</v>
      </c>
      <c r="C302" s="392">
        <v>228</v>
      </c>
      <c r="D302" s="23" t="s">
        <v>162</v>
      </c>
      <c r="E302" s="21" t="s">
        <v>28</v>
      </c>
      <c r="F302" s="288" t="s">
        <v>165</v>
      </c>
      <c r="G302" s="673">
        <v>4700</v>
      </c>
      <c r="H302" s="295">
        <v>4700</v>
      </c>
      <c r="I302" s="295">
        <v>4700</v>
      </c>
      <c r="J302" s="40">
        <v>4700</v>
      </c>
      <c r="K302" s="296">
        <v>4700</v>
      </c>
      <c r="L302" s="674"/>
    </row>
    <row r="303" spans="1:12" ht="50.1" customHeight="1">
      <c r="A303" s="388"/>
      <c r="B303" s="375" t="s">
        <v>155</v>
      </c>
      <c r="C303" s="395">
        <v>233</v>
      </c>
      <c r="D303" s="23" t="s">
        <v>162</v>
      </c>
      <c r="E303" s="21" t="s">
        <v>23</v>
      </c>
      <c r="F303" s="241" t="s">
        <v>166</v>
      </c>
      <c r="G303" s="673">
        <v>9000</v>
      </c>
      <c r="H303" s="295">
        <v>9000</v>
      </c>
      <c r="I303" s="295">
        <v>9000</v>
      </c>
      <c r="J303" s="40">
        <v>9000</v>
      </c>
      <c r="K303" s="296">
        <v>9000</v>
      </c>
      <c r="L303" s="674"/>
    </row>
    <row r="304" spans="1:12" ht="50.1" customHeight="1">
      <c r="A304" s="388"/>
      <c r="B304" s="375" t="s">
        <v>155</v>
      </c>
      <c r="C304" s="395">
        <v>238</v>
      </c>
      <c r="D304" s="250" t="s">
        <v>162</v>
      </c>
      <c r="E304" s="146" t="s">
        <v>23</v>
      </c>
      <c r="F304" s="240" t="s">
        <v>503</v>
      </c>
      <c r="G304" s="675">
        <v>0</v>
      </c>
      <c r="H304" s="676">
        <v>3500</v>
      </c>
      <c r="I304" s="676">
        <v>3500</v>
      </c>
      <c r="J304" s="677">
        <v>3500</v>
      </c>
      <c r="K304" s="678">
        <v>3500</v>
      </c>
      <c r="L304" s="679"/>
    </row>
    <row r="305" spans="1:12" ht="50.1" customHeight="1">
      <c r="A305" s="388"/>
      <c r="B305" s="398" t="s">
        <v>155</v>
      </c>
      <c r="C305" s="399">
        <v>243</v>
      </c>
      <c r="D305" s="250" t="s">
        <v>162</v>
      </c>
      <c r="E305" s="146" t="s">
        <v>23</v>
      </c>
      <c r="F305" s="240" t="s">
        <v>504</v>
      </c>
      <c r="G305" s="675">
        <v>9300</v>
      </c>
      <c r="H305" s="676">
        <v>0</v>
      </c>
      <c r="I305" s="676">
        <v>11300</v>
      </c>
      <c r="J305" s="677">
        <v>11300</v>
      </c>
      <c r="K305" s="678">
        <v>11300</v>
      </c>
      <c r="L305" s="679"/>
    </row>
    <row r="306" spans="1:12" ht="35.1" customHeight="1">
      <c r="A306" s="388"/>
      <c r="B306" s="987"/>
      <c r="C306" s="988"/>
      <c r="D306" s="995" t="s">
        <v>505</v>
      </c>
      <c r="E306" s="996"/>
      <c r="F306" s="133" t="s">
        <v>12</v>
      </c>
      <c r="G306" s="680">
        <f>SUM(G307:G309)</f>
        <v>18000</v>
      </c>
      <c r="H306" s="270">
        <f t="shared" ref="H306:K306" si="74">SUM(H307:H309)</f>
        <v>9000</v>
      </c>
      <c r="I306" s="270">
        <f t="shared" si="74"/>
        <v>18000</v>
      </c>
      <c r="J306" s="269">
        <f t="shared" si="74"/>
        <v>18000</v>
      </c>
      <c r="K306" s="271">
        <f t="shared" si="74"/>
        <v>18000</v>
      </c>
      <c r="L306" s="681"/>
    </row>
    <row r="307" spans="1:12" ht="50.1" customHeight="1">
      <c r="A307" s="388"/>
      <c r="B307" s="371" t="s">
        <v>155</v>
      </c>
      <c r="C307" s="682">
        <v>250</v>
      </c>
      <c r="D307" s="23" t="s">
        <v>162</v>
      </c>
      <c r="E307" s="21" t="s">
        <v>28</v>
      </c>
      <c r="F307" s="288" t="s">
        <v>169</v>
      </c>
      <c r="G307" s="673">
        <v>4500</v>
      </c>
      <c r="H307" s="295">
        <v>4500</v>
      </c>
      <c r="I307" s="295">
        <v>4500</v>
      </c>
      <c r="J307" s="40">
        <v>4500</v>
      </c>
      <c r="K307" s="296">
        <v>4500</v>
      </c>
      <c r="L307" s="674"/>
    </row>
    <row r="308" spans="1:12" ht="50.1" customHeight="1">
      <c r="A308" s="388"/>
      <c r="B308" s="375" t="s">
        <v>155</v>
      </c>
      <c r="C308" s="395">
        <v>255</v>
      </c>
      <c r="D308" s="23" t="s">
        <v>162</v>
      </c>
      <c r="E308" s="21" t="s">
        <v>28</v>
      </c>
      <c r="F308" s="288" t="s">
        <v>168</v>
      </c>
      <c r="G308" s="673">
        <v>4500</v>
      </c>
      <c r="H308" s="295">
        <v>4500</v>
      </c>
      <c r="I308" s="295">
        <v>4500</v>
      </c>
      <c r="J308" s="40">
        <v>4500</v>
      </c>
      <c r="K308" s="296">
        <v>4500</v>
      </c>
      <c r="L308" s="674"/>
    </row>
    <row r="309" spans="1:12" ht="50.1" customHeight="1">
      <c r="A309" s="388"/>
      <c r="B309" s="398" t="s">
        <v>155</v>
      </c>
      <c r="C309" s="399">
        <v>260</v>
      </c>
      <c r="D309" s="214" t="s">
        <v>162</v>
      </c>
      <c r="E309" s="162" t="s">
        <v>23</v>
      </c>
      <c r="F309" s="228" t="s">
        <v>506</v>
      </c>
      <c r="G309" s="683">
        <v>9000</v>
      </c>
      <c r="H309" s="684">
        <v>0</v>
      </c>
      <c r="I309" s="684">
        <v>9000</v>
      </c>
      <c r="J309" s="297">
        <v>9000</v>
      </c>
      <c r="K309" s="688">
        <v>9000</v>
      </c>
      <c r="L309" s="685"/>
    </row>
    <row r="310" spans="1:12" ht="35.1" customHeight="1">
      <c r="A310" s="388"/>
      <c r="B310" s="987"/>
      <c r="C310" s="988"/>
      <c r="D310" s="995" t="s">
        <v>507</v>
      </c>
      <c r="E310" s="996"/>
      <c r="F310" s="133" t="s">
        <v>13</v>
      </c>
      <c r="G310" s="686">
        <f>SUM(G311:G311)</f>
        <v>2000</v>
      </c>
      <c r="H310" s="263">
        <f>SUM(H311:H311)</f>
        <v>2000</v>
      </c>
      <c r="I310" s="263">
        <f>SUM(I311:I311)</f>
        <v>2000</v>
      </c>
      <c r="J310" s="268">
        <f>SUM(J311:J311)</f>
        <v>2000</v>
      </c>
      <c r="K310" s="264">
        <f>SUM(K311:K311)</f>
        <v>2000</v>
      </c>
      <c r="L310" s="687"/>
    </row>
    <row r="311" spans="1:12" ht="60" customHeight="1">
      <c r="A311" s="388"/>
      <c r="B311" s="87" t="s">
        <v>155</v>
      </c>
      <c r="C311" s="403">
        <v>267</v>
      </c>
      <c r="D311" s="214" t="s">
        <v>162</v>
      </c>
      <c r="E311" s="162" t="s">
        <v>23</v>
      </c>
      <c r="F311" s="228" t="s">
        <v>167</v>
      </c>
      <c r="G311" s="683">
        <v>2000</v>
      </c>
      <c r="H311" s="684">
        <v>2000</v>
      </c>
      <c r="I311" s="684">
        <v>2000</v>
      </c>
      <c r="J311" s="297">
        <v>2000</v>
      </c>
      <c r="K311" s="688">
        <v>2000</v>
      </c>
      <c r="L311" s="685"/>
    </row>
    <row r="312" spans="1:12" ht="35.1" customHeight="1">
      <c r="A312" s="388"/>
      <c r="B312" s="987"/>
      <c r="C312" s="988"/>
      <c r="D312" s="995" t="s">
        <v>508</v>
      </c>
      <c r="E312" s="996"/>
      <c r="F312" s="133" t="s">
        <v>21</v>
      </c>
      <c r="G312" s="686">
        <f>SUM(G313)</f>
        <v>65500</v>
      </c>
      <c r="H312" s="263">
        <f t="shared" ref="H312:K312" si="75">SUM(H313)</f>
        <v>60000</v>
      </c>
      <c r="I312" s="263">
        <f t="shared" si="75"/>
        <v>60000</v>
      </c>
      <c r="J312" s="268">
        <f t="shared" si="75"/>
        <v>60000</v>
      </c>
      <c r="K312" s="264">
        <f t="shared" si="75"/>
        <v>60000</v>
      </c>
      <c r="L312" s="687"/>
    </row>
    <row r="313" spans="1:12" ht="64.5" customHeight="1">
      <c r="A313" s="388"/>
      <c r="B313" s="87" t="s">
        <v>488</v>
      </c>
      <c r="C313" s="403">
        <v>274</v>
      </c>
      <c r="D313" s="214" t="s">
        <v>162</v>
      </c>
      <c r="E313" s="162" t="s">
        <v>23</v>
      </c>
      <c r="F313" s="228" t="s">
        <v>509</v>
      </c>
      <c r="G313" s="683">
        <v>65500</v>
      </c>
      <c r="H313" s="684">
        <v>60000</v>
      </c>
      <c r="I313" s="684">
        <v>60000</v>
      </c>
      <c r="J313" s="297">
        <v>60000</v>
      </c>
      <c r="K313" s="688">
        <v>60000</v>
      </c>
      <c r="L313" s="689"/>
    </row>
    <row r="314" spans="1:12" ht="35.1" customHeight="1">
      <c r="A314" s="26"/>
      <c r="B314" s="967"/>
      <c r="C314" s="968"/>
      <c r="D314" s="995" t="s">
        <v>510</v>
      </c>
      <c r="E314" s="996"/>
      <c r="F314" s="133" t="s">
        <v>511</v>
      </c>
      <c r="G314" s="493">
        <f>SUM(G315:G316)</f>
        <v>3000</v>
      </c>
      <c r="H314" s="177">
        <f t="shared" ref="H314:K314" si="76">SUM(H315:H316)</f>
        <v>3000</v>
      </c>
      <c r="I314" s="177">
        <f t="shared" si="76"/>
        <v>3000</v>
      </c>
      <c r="J314" s="258">
        <f t="shared" si="76"/>
        <v>3000</v>
      </c>
      <c r="K314" s="178">
        <f t="shared" si="76"/>
        <v>3000</v>
      </c>
      <c r="L314" s="494"/>
    </row>
    <row r="315" spans="1:12" ht="50.1" customHeight="1">
      <c r="A315" s="388"/>
      <c r="B315" s="391" t="s">
        <v>488</v>
      </c>
      <c r="C315" s="392">
        <v>281</v>
      </c>
      <c r="D315" s="100" t="s">
        <v>162</v>
      </c>
      <c r="E315" s="101" t="s">
        <v>23</v>
      </c>
      <c r="F315" s="102" t="s">
        <v>164</v>
      </c>
      <c r="G315" s="690">
        <v>1500</v>
      </c>
      <c r="H315" s="261">
        <v>1500</v>
      </c>
      <c r="I315" s="261">
        <v>1500</v>
      </c>
      <c r="J315" s="260">
        <v>1500</v>
      </c>
      <c r="K315" s="714">
        <v>1500</v>
      </c>
      <c r="L315" s="691"/>
    </row>
    <row r="316" spans="1:12" ht="50.1" customHeight="1">
      <c r="A316" s="388"/>
      <c r="B316" s="398" t="s">
        <v>488</v>
      </c>
      <c r="C316" s="399">
        <v>286</v>
      </c>
      <c r="D316" s="23" t="s">
        <v>162</v>
      </c>
      <c r="E316" s="21" t="s">
        <v>23</v>
      </c>
      <c r="F316" s="241" t="s">
        <v>163</v>
      </c>
      <c r="G316" s="673">
        <v>1500</v>
      </c>
      <c r="H316" s="295">
        <v>1500</v>
      </c>
      <c r="I316" s="295">
        <v>1500</v>
      </c>
      <c r="J316" s="40">
        <v>1500</v>
      </c>
      <c r="K316" s="296">
        <v>1500</v>
      </c>
      <c r="L316" s="674"/>
    </row>
    <row r="317" spans="1:12" ht="35.1" customHeight="1">
      <c r="A317" s="388"/>
      <c r="B317" s="987"/>
      <c r="C317" s="988"/>
      <c r="D317" s="989" t="s">
        <v>512</v>
      </c>
      <c r="E317" s="990"/>
      <c r="F317" s="273" t="s">
        <v>511</v>
      </c>
      <c r="G317" s="686">
        <f>SUM(G318:G319)</f>
        <v>7300</v>
      </c>
      <c r="H317" s="263">
        <f t="shared" ref="H317:K317" si="77">SUM(H318:H319)</f>
        <v>2000</v>
      </c>
      <c r="I317" s="263">
        <f t="shared" si="77"/>
        <v>8300</v>
      </c>
      <c r="J317" s="268">
        <f t="shared" si="77"/>
        <v>8300</v>
      </c>
      <c r="K317" s="264">
        <f t="shared" si="77"/>
        <v>8300</v>
      </c>
      <c r="L317" s="687"/>
    </row>
    <row r="318" spans="1:12" s="374" customFormat="1" ht="50.1" customHeight="1">
      <c r="A318" s="412"/>
      <c r="B318" s="391" t="s">
        <v>488</v>
      </c>
      <c r="C318" s="413">
        <v>293</v>
      </c>
      <c r="D318" s="274" t="s">
        <v>172</v>
      </c>
      <c r="E318" s="275" t="s">
        <v>23</v>
      </c>
      <c r="F318" s="692" t="s">
        <v>513</v>
      </c>
      <c r="G318" s="693">
        <v>5300</v>
      </c>
      <c r="H318" s="694">
        <v>0</v>
      </c>
      <c r="I318" s="694">
        <v>6300</v>
      </c>
      <c r="J318" s="695">
        <v>6300</v>
      </c>
      <c r="K318" s="696">
        <v>6300</v>
      </c>
      <c r="L318" s="697"/>
    </row>
    <row r="319" spans="1:12" s="374" customFormat="1" ht="50.1" customHeight="1">
      <c r="A319" s="412"/>
      <c r="B319" s="398" t="s">
        <v>488</v>
      </c>
      <c r="C319" s="414">
        <v>298</v>
      </c>
      <c r="D319" s="278" t="s">
        <v>172</v>
      </c>
      <c r="E319" s="279" t="s">
        <v>28</v>
      </c>
      <c r="F319" s="698" t="s">
        <v>173</v>
      </c>
      <c r="G319" s="699">
        <v>2000</v>
      </c>
      <c r="H319" s="700">
        <v>2000</v>
      </c>
      <c r="I319" s="700">
        <v>2000</v>
      </c>
      <c r="J319" s="701">
        <v>2000</v>
      </c>
      <c r="K319" s="702">
        <v>2000</v>
      </c>
      <c r="L319" s="703"/>
    </row>
    <row r="320" spans="1:12" ht="35.1" customHeight="1">
      <c r="A320" s="388"/>
      <c r="B320" s="987"/>
      <c r="C320" s="988"/>
      <c r="D320" s="991" t="s">
        <v>514</v>
      </c>
      <c r="E320" s="992"/>
      <c r="F320" s="133" t="s">
        <v>515</v>
      </c>
      <c r="G320" s="686">
        <f>SUM(G321:G325)</f>
        <v>5400</v>
      </c>
      <c r="H320" s="686">
        <f t="shared" ref="H320:K320" si="78">SUM(H321:H325)</f>
        <v>12000</v>
      </c>
      <c r="I320" s="263">
        <f t="shared" si="78"/>
        <v>50000</v>
      </c>
      <c r="J320" s="262">
        <f t="shared" si="78"/>
        <v>12000</v>
      </c>
      <c r="K320" s="264">
        <f t="shared" si="78"/>
        <v>12000</v>
      </c>
      <c r="L320" s="687"/>
    </row>
    <row r="321" spans="1:12" ht="50.1" customHeight="1">
      <c r="A321" s="388"/>
      <c r="B321" s="391" t="s">
        <v>488</v>
      </c>
      <c r="C321" s="392">
        <v>307</v>
      </c>
      <c r="D321" s="105" t="s">
        <v>170</v>
      </c>
      <c r="E321" s="20" t="s">
        <v>28</v>
      </c>
      <c r="F321" s="245" t="s">
        <v>171</v>
      </c>
      <c r="G321" s="704">
        <v>5400</v>
      </c>
      <c r="H321" s="266">
        <v>6000</v>
      </c>
      <c r="I321" s="266">
        <v>6000</v>
      </c>
      <c r="J321" s="705">
        <v>6000</v>
      </c>
      <c r="K321" s="289">
        <v>6000</v>
      </c>
      <c r="L321" s="706"/>
    </row>
    <row r="322" spans="1:12" s="374" customFormat="1" ht="71.25" customHeight="1">
      <c r="A322" s="412"/>
      <c r="B322" s="375" t="s">
        <v>488</v>
      </c>
      <c r="C322" s="417">
        <v>312</v>
      </c>
      <c r="D322" s="423" t="s">
        <v>170</v>
      </c>
      <c r="E322" s="290" t="s">
        <v>28</v>
      </c>
      <c r="F322" s="288" t="s">
        <v>516</v>
      </c>
      <c r="G322" s="707">
        <v>0</v>
      </c>
      <c r="H322" s="294">
        <v>0</v>
      </c>
      <c r="I322" s="294">
        <v>5000</v>
      </c>
      <c r="J322" s="708">
        <v>0</v>
      </c>
      <c r="K322" s="289">
        <v>0</v>
      </c>
      <c r="L322" s="706"/>
    </row>
    <row r="323" spans="1:12" s="374" customFormat="1" ht="50.1" customHeight="1">
      <c r="A323" s="412"/>
      <c r="B323" s="375" t="s">
        <v>488</v>
      </c>
      <c r="C323" s="417">
        <v>317</v>
      </c>
      <c r="D323" s="423" t="s">
        <v>170</v>
      </c>
      <c r="E323" s="290" t="s">
        <v>28</v>
      </c>
      <c r="F323" s="288" t="s">
        <v>517</v>
      </c>
      <c r="G323" s="707">
        <v>0</v>
      </c>
      <c r="H323" s="294">
        <v>0</v>
      </c>
      <c r="I323" s="294">
        <v>17000</v>
      </c>
      <c r="J323" s="708">
        <v>0</v>
      </c>
      <c r="K323" s="289">
        <v>0</v>
      </c>
      <c r="L323" s="706"/>
    </row>
    <row r="324" spans="1:12" s="374" customFormat="1" ht="60" customHeight="1">
      <c r="A324" s="412"/>
      <c r="B324" s="375" t="s">
        <v>488</v>
      </c>
      <c r="C324" s="417">
        <v>322</v>
      </c>
      <c r="D324" s="23" t="s">
        <v>170</v>
      </c>
      <c r="E324" s="21" t="s">
        <v>23</v>
      </c>
      <c r="F324" s="241" t="s">
        <v>518</v>
      </c>
      <c r="G324" s="673">
        <v>0</v>
      </c>
      <c r="H324" s="295">
        <v>6000</v>
      </c>
      <c r="I324" s="295">
        <v>9000</v>
      </c>
      <c r="J324" s="709">
        <v>6000</v>
      </c>
      <c r="K324" s="296">
        <v>6000</v>
      </c>
      <c r="L324" s="710"/>
    </row>
    <row r="325" spans="1:12" s="374" customFormat="1" ht="90" customHeight="1">
      <c r="A325" s="412"/>
      <c r="B325" s="398" t="s">
        <v>488</v>
      </c>
      <c r="C325" s="414">
        <v>328</v>
      </c>
      <c r="D325" s="423" t="s">
        <v>170</v>
      </c>
      <c r="E325" s="290" t="s">
        <v>23</v>
      </c>
      <c r="F325" s="245" t="s">
        <v>519</v>
      </c>
      <c r="G325" s="711">
        <v>0</v>
      </c>
      <c r="H325" s="272">
        <v>0</v>
      </c>
      <c r="I325" s="272">
        <v>13000</v>
      </c>
      <c r="J325" s="293">
        <v>0</v>
      </c>
      <c r="K325" s="289">
        <v>0</v>
      </c>
      <c r="L325" s="706"/>
    </row>
    <row r="326" spans="1:12" ht="35.1" customHeight="1">
      <c r="A326" s="388"/>
      <c r="B326" s="987"/>
      <c r="C326" s="988"/>
      <c r="D326" s="993" t="s">
        <v>520</v>
      </c>
      <c r="E326" s="994"/>
      <c r="F326" s="276" t="s">
        <v>521</v>
      </c>
      <c r="G326" s="493">
        <f>SUM(G327:G370)</f>
        <v>3566250</v>
      </c>
      <c r="H326" s="493">
        <f t="shared" ref="H326:K326" si="79">SUM(H327:H370)</f>
        <v>3304750</v>
      </c>
      <c r="I326" s="177">
        <f t="shared" si="79"/>
        <v>0</v>
      </c>
      <c r="J326" s="176">
        <f t="shared" si="79"/>
        <v>3309750</v>
      </c>
      <c r="K326" s="178">
        <f t="shared" si="79"/>
        <v>3278750</v>
      </c>
      <c r="L326" s="494"/>
    </row>
    <row r="327" spans="1:12" s="374" customFormat="1" ht="50.1" customHeight="1">
      <c r="A327" s="412"/>
      <c r="B327" s="391" t="s">
        <v>488</v>
      </c>
      <c r="C327" s="413">
        <v>334</v>
      </c>
      <c r="D327" s="100" t="s">
        <v>162</v>
      </c>
      <c r="E327" s="277" t="s">
        <v>48</v>
      </c>
      <c r="F327" s="265" t="s">
        <v>174</v>
      </c>
      <c r="G327" s="712">
        <v>10000</v>
      </c>
      <c r="H327" s="713">
        <v>10000</v>
      </c>
      <c r="I327" s="261">
        <v>0</v>
      </c>
      <c r="J327" s="260">
        <v>10000</v>
      </c>
      <c r="K327" s="714">
        <v>10000</v>
      </c>
      <c r="L327" s="715"/>
    </row>
    <row r="328" spans="1:12" ht="60" customHeight="1">
      <c r="A328" s="388"/>
      <c r="B328" s="375" t="s">
        <v>488</v>
      </c>
      <c r="C328" s="395">
        <v>336</v>
      </c>
      <c r="D328" s="278" t="s">
        <v>172</v>
      </c>
      <c r="E328" s="279" t="s">
        <v>28</v>
      </c>
      <c r="F328" s="280" t="s">
        <v>175</v>
      </c>
      <c r="G328" s="716">
        <v>1100000</v>
      </c>
      <c r="H328" s="717">
        <v>1010000</v>
      </c>
      <c r="I328" s="700">
        <v>0</v>
      </c>
      <c r="J328" s="718">
        <v>1010000</v>
      </c>
      <c r="K328" s="702">
        <v>1010000</v>
      </c>
      <c r="L328" s="703"/>
    </row>
    <row r="329" spans="1:12" ht="60" customHeight="1">
      <c r="A329" s="388"/>
      <c r="B329" s="375" t="s">
        <v>488</v>
      </c>
      <c r="C329" s="395">
        <v>338</v>
      </c>
      <c r="D329" s="281" t="s">
        <v>172</v>
      </c>
      <c r="E329" s="282" t="s">
        <v>28</v>
      </c>
      <c r="F329" s="283" t="s">
        <v>176</v>
      </c>
      <c r="G329" s="719">
        <v>376000</v>
      </c>
      <c r="H329" s="285">
        <v>390000</v>
      </c>
      <c r="I329" s="720">
        <v>0</v>
      </c>
      <c r="J329" s="284">
        <v>390000</v>
      </c>
      <c r="K329" s="721">
        <v>390000</v>
      </c>
      <c r="L329" s="722"/>
    </row>
    <row r="330" spans="1:12" ht="50.1" customHeight="1">
      <c r="A330" s="388"/>
      <c r="B330" s="375" t="s">
        <v>488</v>
      </c>
      <c r="C330" s="395">
        <v>340</v>
      </c>
      <c r="D330" s="281" t="s">
        <v>172</v>
      </c>
      <c r="E330" s="282" t="s">
        <v>28</v>
      </c>
      <c r="F330" s="286" t="s">
        <v>177</v>
      </c>
      <c r="G330" s="719">
        <v>38000</v>
      </c>
      <c r="H330" s="723">
        <v>40000</v>
      </c>
      <c r="I330" s="720">
        <v>0</v>
      </c>
      <c r="J330" s="284">
        <v>40000</v>
      </c>
      <c r="K330" s="721">
        <v>40000</v>
      </c>
      <c r="L330" s="724"/>
    </row>
    <row r="331" spans="1:12" ht="66.75" customHeight="1">
      <c r="A331" s="388"/>
      <c r="B331" s="375" t="s">
        <v>488</v>
      </c>
      <c r="C331" s="395">
        <v>342</v>
      </c>
      <c r="D331" s="281" t="s">
        <v>172</v>
      </c>
      <c r="E331" s="282" t="s">
        <v>28</v>
      </c>
      <c r="F331" s="286" t="s">
        <v>178</v>
      </c>
      <c r="G331" s="719">
        <v>25000</v>
      </c>
      <c r="H331" s="723">
        <v>25000</v>
      </c>
      <c r="I331" s="720">
        <v>0</v>
      </c>
      <c r="J331" s="284">
        <v>25000</v>
      </c>
      <c r="K331" s="721">
        <v>25000</v>
      </c>
      <c r="L331" s="724"/>
    </row>
    <row r="332" spans="1:12" s="374" customFormat="1" ht="66.75" customHeight="1">
      <c r="A332" s="412"/>
      <c r="B332" s="375" t="s">
        <v>488</v>
      </c>
      <c r="C332" s="417">
        <v>344</v>
      </c>
      <c r="D332" s="281" t="s">
        <v>172</v>
      </c>
      <c r="E332" s="282" t="s">
        <v>494</v>
      </c>
      <c r="F332" s="286" t="s">
        <v>522</v>
      </c>
      <c r="G332" s="725">
        <v>0</v>
      </c>
      <c r="H332" s="720">
        <v>12000</v>
      </c>
      <c r="I332" s="720">
        <v>0</v>
      </c>
      <c r="J332" s="284">
        <v>12000</v>
      </c>
      <c r="K332" s="1067">
        <v>0</v>
      </c>
      <c r="L332" s="726"/>
    </row>
    <row r="333" spans="1:12" s="374" customFormat="1" ht="60" customHeight="1">
      <c r="A333" s="412"/>
      <c r="B333" s="375" t="s">
        <v>488</v>
      </c>
      <c r="C333" s="417">
        <v>346</v>
      </c>
      <c r="D333" s="281" t="s">
        <v>172</v>
      </c>
      <c r="E333" s="287" t="s">
        <v>48</v>
      </c>
      <c r="F333" s="286" t="s">
        <v>181</v>
      </c>
      <c r="G333" s="727">
        <v>50000</v>
      </c>
      <c r="H333" s="728">
        <v>50000</v>
      </c>
      <c r="I333" s="720">
        <v>0</v>
      </c>
      <c r="J333" s="284">
        <v>50000</v>
      </c>
      <c r="K333" s="721">
        <v>50000</v>
      </c>
      <c r="L333" s="722"/>
    </row>
    <row r="334" spans="1:12" ht="60" customHeight="1">
      <c r="A334" s="388"/>
      <c r="B334" s="375" t="s">
        <v>488</v>
      </c>
      <c r="C334" s="395">
        <v>348</v>
      </c>
      <c r="D334" s="281" t="s">
        <v>172</v>
      </c>
      <c r="E334" s="287" t="s">
        <v>48</v>
      </c>
      <c r="F334" s="286" t="s">
        <v>179</v>
      </c>
      <c r="G334" s="727">
        <v>180000</v>
      </c>
      <c r="H334" s="728">
        <v>176000</v>
      </c>
      <c r="I334" s="720">
        <v>0</v>
      </c>
      <c r="J334" s="284">
        <v>176000</v>
      </c>
      <c r="K334" s="721">
        <v>176000</v>
      </c>
      <c r="L334" s="722"/>
    </row>
    <row r="335" spans="1:12" s="374" customFormat="1" ht="60" customHeight="1">
      <c r="A335" s="412"/>
      <c r="B335" s="375" t="s">
        <v>488</v>
      </c>
      <c r="C335" s="417">
        <v>350</v>
      </c>
      <c r="D335" s="281" t="s">
        <v>172</v>
      </c>
      <c r="E335" s="287" t="s">
        <v>48</v>
      </c>
      <c r="F335" s="286" t="s">
        <v>180</v>
      </c>
      <c r="G335" s="727">
        <v>240000</v>
      </c>
      <c r="H335" s="728">
        <v>144000</v>
      </c>
      <c r="I335" s="720">
        <v>0</v>
      </c>
      <c r="J335" s="284">
        <v>144000</v>
      </c>
      <c r="K335" s="721">
        <v>144000</v>
      </c>
      <c r="L335" s="722"/>
    </row>
    <row r="336" spans="1:12" ht="71.25" customHeight="1">
      <c r="A336" s="388"/>
      <c r="B336" s="375" t="s">
        <v>488</v>
      </c>
      <c r="C336" s="395">
        <v>352</v>
      </c>
      <c r="D336" s="23" t="s">
        <v>170</v>
      </c>
      <c r="E336" s="21" t="s">
        <v>28</v>
      </c>
      <c r="F336" s="241" t="s">
        <v>182</v>
      </c>
      <c r="G336" s="729">
        <v>85000</v>
      </c>
      <c r="H336" s="730">
        <v>85000</v>
      </c>
      <c r="I336" s="730">
        <v>0</v>
      </c>
      <c r="J336" s="731">
        <v>85000</v>
      </c>
      <c r="K336" s="296">
        <v>85000</v>
      </c>
      <c r="L336" s="710"/>
    </row>
    <row r="337" spans="1:12" s="374" customFormat="1" ht="50.1" customHeight="1">
      <c r="A337" s="412"/>
      <c r="B337" s="375" t="s">
        <v>488</v>
      </c>
      <c r="C337" s="417">
        <v>354</v>
      </c>
      <c r="D337" s="105" t="s">
        <v>170</v>
      </c>
      <c r="E337" s="20" t="s">
        <v>28</v>
      </c>
      <c r="F337" s="106" t="s">
        <v>183</v>
      </c>
      <c r="G337" s="732">
        <v>15000</v>
      </c>
      <c r="H337" s="733">
        <v>15000</v>
      </c>
      <c r="I337" s="733">
        <v>0</v>
      </c>
      <c r="J337" s="734">
        <v>15000</v>
      </c>
      <c r="K337" s="289">
        <v>15000</v>
      </c>
      <c r="L337" s="706"/>
    </row>
    <row r="338" spans="1:12" ht="50.1" customHeight="1">
      <c r="A338" s="388"/>
      <c r="B338" s="375" t="s">
        <v>488</v>
      </c>
      <c r="C338" s="395">
        <v>356</v>
      </c>
      <c r="D338" s="23" t="s">
        <v>170</v>
      </c>
      <c r="E338" s="21" t="s">
        <v>28</v>
      </c>
      <c r="F338" s="241" t="s">
        <v>184</v>
      </c>
      <c r="G338" s="735">
        <v>20000</v>
      </c>
      <c r="H338" s="736">
        <v>20000</v>
      </c>
      <c r="I338" s="736">
        <v>0</v>
      </c>
      <c r="J338" s="737">
        <v>20000</v>
      </c>
      <c r="K338" s="296">
        <v>20000</v>
      </c>
      <c r="L338" s="674"/>
    </row>
    <row r="339" spans="1:12" ht="50.1" customHeight="1">
      <c r="A339" s="388"/>
      <c r="B339" s="375" t="s">
        <v>488</v>
      </c>
      <c r="C339" s="395">
        <v>358</v>
      </c>
      <c r="D339" s="105" t="s">
        <v>170</v>
      </c>
      <c r="E339" s="20" t="s">
        <v>28</v>
      </c>
      <c r="F339" s="106" t="s">
        <v>185</v>
      </c>
      <c r="G339" s="738">
        <v>6000</v>
      </c>
      <c r="H339" s="739">
        <v>6000</v>
      </c>
      <c r="I339" s="739">
        <v>0</v>
      </c>
      <c r="J339" s="740">
        <v>6000</v>
      </c>
      <c r="K339" s="289">
        <v>6000</v>
      </c>
      <c r="L339" s="741"/>
    </row>
    <row r="340" spans="1:12" ht="50.1" customHeight="1">
      <c r="A340" s="388"/>
      <c r="B340" s="375" t="s">
        <v>488</v>
      </c>
      <c r="C340" s="395">
        <v>360</v>
      </c>
      <c r="D340" s="23" t="s">
        <v>170</v>
      </c>
      <c r="E340" s="21" t="s">
        <v>28</v>
      </c>
      <c r="F340" s="288" t="s">
        <v>186</v>
      </c>
      <c r="G340" s="735">
        <v>120000</v>
      </c>
      <c r="H340" s="736">
        <v>126000</v>
      </c>
      <c r="I340" s="736">
        <v>0</v>
      </c>
      <c r="J340" s="742">
        <v>126000</v>
      </c>
      <c r="K340" s="296">
        <v>126000</v>
      </c>
      <c r="L340" s="710"/>
    </row>
    <row r="341" spans="1:12" ht="50.1" customHeight="1">
      <c r="A341" s="388"/>
      <c r="B341" s="375" t="s">
        <v>488</v>
      </c>
      <c r="C341" s="395">
        <v>362</v>
      </c>
      <c r="D341" s="105" t="s">
        <v>170</v>
      </c>
      <c r="E341" s="20" t="s">
        <v>28</v>
      </c>
      <c r="F341" s="245" t="s">
        <v>187</v>
      </c>
      <c r="G341" s="738">
        <v>300000</v>
      </c>
      <c r="H341" s="739">
        <v>300000</v>
      </c>
      <c r="I341" s="739">
        <v>0</v>
      </c>
      <c r="J341" s="740">
        <v>300000</v>
      </c>
      <c r="K341" s="289">
        <v>300000</v>
      </c>
      <c r="L341" s="743"/>
    </row>
    <row r="342" spans="1:12" ht="66.75" customHeight="1">
      <c r="A342" s="388"/>
      <c r="B342" s="375" t="s">
        <v>488</v>
      </c>
      <c r="C342" s="395">
        <v>364</v>
      </c>
      <c r="D342" s="23" t="s">
        <v>170</v>
      </c>
      <c r="E342" s="21" t="s">
        <v>28</v>
      </c>
      <c r="F342" s="288" t="s">
        <v>188</v>
      </c>
      <c r="G342" s="735">
        <v>65000</v>
      </c>
      <c r="H342" s="736">
        <v>60000</v>
      </c>
      <c r="I342" s="736">
        <v>0</v>
      </c>
      <c r="J342" s="737">
        <v>60000</v>
      </c>
      <c r="K342" s="296">
        <v>60000</v>
      </c>
      <c r="L342" s="744"/>
    </row>
    <row r="343" spans="1:12" s="374" customFormat="1" ht="50.1" customHeight="1">
      <c r="A343" s="412"/>
      <c r="B343" s="375" t="s">
        <v>488</v>
      </c>
      <c r="C343" s="417">
        <v>366</v>
      </c>
      <c r="D343" s="105" t="s">
        <v>170</v>
      </c>
      <c r="E343" s="20" t="s">
        <v>28</v>
      </c>
      <c r="F343" s="106" t="s">
        <v>189</v>
      </c>
      <c r="G343" s="732">
        <v>20000</v>
      </c>
      <c r="H343" s="733">
        <v>20000</v>
      </c>
      <c r="I343" s="733">
        <v>0</v>
      </c>
      <c r="J343" s="745">
        <v>20000</v>
      </c>
      <c r="K343" s="289">
        <v>20000</v>
      </c>
      <c r="L343" s="746"/>
    </row>
    <row r="344" spans="1:12" ht="64.5" customHeight="1">
      <c r="A344" s="388"/>
      <c r="B344" s="375" t="s">
        <v>488</v>
      </c>
      <c r="C344" s="395">
        <v>368</v>
      </c>
      <c r="D344" s="214" t="s">
        <v>170</v>
      </c>
      <c r="E344" s="291" t="s">
        <v>48</v>
      </c>
      <c r="F344" s="292" t="s">
        <v>192</v>
      </c>
      <c r="G344" s="747">
        <v>45000</v>
      </c>
      <c r="H344" s="748">
        <v>45000</v>
      </c>
      <c r="I344" s="749">
        <v>0</v>
      </c>
      <c r="J344" s="750">
        <v>45000</v>
      </c>
      <c r="K344" s="688">
        <v>45000</v>
      </c>
      <c r="L344" s="751"/>
    </row>
    <row r="345" spans="1:12" s="374" customFormat="1" ht="60" customHeight="1">
      <c r="A345" s="412"/>
      <c r="B345" s="375" t="s">
        <v>488</v>
      </c>
      <c r="C345" s="417">
        <v>370</v>
      </c>
      <c r="D345" s="105" t="s">
        <v>170</v>
      </c>
      <c r="E345" s="290" t="s">
        <v>48</v>
      </c>
      <c r="F345" s="245" t="s">
        <v>193</v>
      </c>
      <c r="G345" s="752">
        <v>5000</v>
      </c>
      <c r="H345" s="753">
        <v>4000</v>
      </c>
      <c r="I345" s="733">
        <v>0</v>
      </c>
      <c r="J345" s="734">
        <v>4000</v>
      </c>
      <c r="K345" s="1068">
        <v>0</v>
      </c>
      <c r="L345" s="754"/>
    </row>
    <row r="346" spans="1:12" ht="59.25" customHeight="1">
      <c r="A346" s="388"/>
      <c r="B346" s="375" t="s">
        <v>488</v>
      </c>
      <c r="C346" s="395">
        <v>372</v>
      </c>
      <c r="D346" s="214" t="s">
        <v>170</v>
      </c>
      <c r="E346" s="291" t="s">
        <v>48</v>
      </c>
      <c r="F346" s="292" t="s">
        <v>194</v>
      </c>
      <c r="G346" s="747">
        <v>45000</v>
      </c>
      <c r="H346" s="748">
        <v>45000</v>
      </c>
      <c r="I346" s="749">
        <v>0</v>
      </c>
      <c r="J346" s="750">
        <v>45000</v>
      </c>
      <c r="K346" s="688">
        <v>45000</v>
      </c>
      <c r="L346" s="751"/>
    </row>
    <row r="347" spans="1:12" ht="60" customHeight="1">
      <c r="A347" s="388"/>
      <c r="B347" s="375" t="s">
        <v>488</v>
      </c>
      <c r="C347" s="395">
        <v>374</v>
      </c>
      <c r="D347" s="105" t="s">
        <v>170</v>
      </c>
      <c r="E347" s="290" t="s">
        <v>48</v>
      </c>
      <c r="F347" s="245" t="s">
        <v>190</v>
      </c>
      <c r="G347" s="752">
        <v>20000</v>
      </c>
      <c r="H347" s="753">
        <v>15000</v>
      </c>
      <c r="I347" s="739">
        <v>0</v>
      </c>
      <c r="J347" s="740">
        <v>15000</v>
      </c>
      <c r="K347" s="1069">
        <v>10000</v>
      </c>
      <c r="L347" s="755"/>
    </row>
    <row r="348" spans="1:12" s="374" customFormat="1" ht="69.75" customHeight="1">
      <c r="A348" s="412"/>
      <c r="B348" s="375" t="s">
        <v>488</v>
      </c>
      <c r="C348" s="417">
        <v>376</v>
      </c>
      <c r="D348" s="105" t="s">
        <v>170</v>
      </c>
      <c r="E348" s="290" t="s">
        <v>48</v>
      </c>
      <c r="F348" s="245" t="s">
        <v>191</v>
      </c>
      <c r="G348" s="752">
        <v>40000</v>
      </c>
      <c r="H348" s="753">
        <v>30000</v>
      </c>
      <c r="I348" s="733">
        <v>0</v>
      </c>
      <c r="J348" s="734">
        <v>30000</v>
      </c>
      <c r="K348" s="289">
        <v>30000</v>
      </c>
      <c r="L348" s="746"/>
    </row>
    <row r="349" spans="1:12" s="374" customFormat="1" ht="50.1" customHeight="1">
      <c r="A349" s="412"/>
      <c r="B349" s="375" t="s">
        <v>488</v>
      </c>
      <c r="C349" s="417">
        <v>378</v>
      </c>
      <c r="D349" s="105" t="s">
        <v>195</v>
      </c>
      <c r="E349" s="290" t="s">
        <v>28</v>
      </c>
      <c r="F349" s="245" t="s">
        <v>196</v>
      </c>
      <c r="G349" s="711">
        <v>80000</v>
      </c>
      <c r="H349" s="272">
        <v>80000</v>
      </c>
      <c r="I349" s="266">
        <v>0</v>
      </c>
      <c r="J349" s="293">
        <v>80000</v>
      </c>
      <c r="K349" s="289">
        <v>80000</v>
      </c>
      <c r="L349" s="706"/>
    </row>
    <row r="350" spans="1:12" s="374" customFormat="1" ht="63.75" customHeight="1">
      <c r="A350" s="412"/>
      <c r="B350" s="375" t="s">
        <v>488</v>
      </c>
      <c r="C350" s="417">
        <v>380</v>
      </c>
      <c r="D350" s="105" t="s">
        <v>195</v>
      </c>
      <c r="E350" s="290" t="s">
        <v>28</v>
      </c>
      <c r="F350" s="245" t="s">
        <v>197</v>
      </c>
      <c r="G350" s="711">
        <v>20000</v>
      </c>
      <c r="H350" s="272">
        <v>20000</v>
      </c>
      <c r="I350" s="266">
        <v>0</v>
      </c>
      <c r="J350" s="293">
        <v>20000</v>
      </c>
      <c r="K350" s="289">
        <v>20000</v>
      </c>
      <c r="L350" s="706"/>
    </row>
    <row r="351" spans="1:12" ht="57" customHeight="1">
      <c r="A351" s="388"/>
      <c r="B351" s="375" t="s">
        <v>488</v>
      </c>
      <c r="C351" s="395">
        <v>382</v>
      </c>
      <c r="D351" s="105" t="s">
        <v>195</v>
      </c>
      <c r="E351" s="290" t="s">
        <v>28</v>
      </c>
      <c r="F351" s="245" t="s">
        <v>198</v>
      </c>
      <c r="G351" s="711">
        <v>30000</v>
      </c>
      <c r="H351" s="272">
        <v>45000</v>
      </c>
      <c r="I351" s="266">
        <v>0</v>
      </c>
      <c r="J351" s="293">
        <v>40000</v>
      </c>
      <c r="K351" s="289">
        <v>40000</v>
      </c>
      <c r="L351" s="746"/>
    </row>
    <row r="352" spans="1:12" s="374" customFormat="1" ht="92.25" customHeight="1">
      <c r="A352" s="412"/>
      <c r="B352" s="375" t="s">
        <v>488</v>
      </c>
      <c r="C352" s="417">
        <v>384</v>
      </c>
      <c r="D352" s="105" t="s">
        <v>195</v>
      </c>
      <c r="E352" s="290" t="s">
        <v>28</v>
      </c>
      <c r="F352" s="245" t="s">
        <v>523</v>
      </c>
      <c r="G352" s="711">
        <v>60000</v>
      </c>
      <c r="H352" s="272">
        <v>60000</v>
      </c>
      <c r="I352" s="266">
        <v>0</v>
      </c>
      <c r="J352" s="267">
        <v>70000</v>
      </c>
      <c r="K352" s="1069">
        <v>60000</v>
      </c>
      <c r="L352" s="755"/>
    </row>
    <row r="353" spans="1:12" ht="75" customHeight="1">
      <c r="A353" s="388"/>
      <c r="B353" s="375" t="s">
        <v>488</v>
      </c>
      <c r="C353" s="395">
        <v>386</v>
      </c>
      <c r="D353" s="105" t="s">
        <v>195</v>
      </c>
      <c r="E353" s="290" t="s">
        <v>28</v>
      </c>
      <c r="F353" s="245" t="s">
        <v>524</v>
      </c>
      <c r="G353" s="711">
        <v>20000</v>
      </c>
      <c r="H353" s="272">
        <v>20000</v>
      </c>
      <c r="I353" s="266">
        <v>0</v>
      </c>
      <c r="J353" s="293">
        <v>20000</v>
      </c>
      <c r="K353" s="289">
        <v>20000</v>
      </c>
      <c r="L353" s="741"/>
    </row>
    <row r="354" spans="1:12" ht="50.1" customHeight="1">
      <c r="A354" s="388"/>
      <c r="B354" s="375" t="s">
        <v>488</v>
      </c>
      <c r="C354" s="395">
        <v>388</v>
      </c>
      <c r="D354" s="105" t="s">
        <v>195</v>
      </c>
      <c r="E354" s="290" t="s">
        <v>28</v>
      </c>
      <c r="F354" s="245" t="s">
        <v>199</v>
      </c>
      <c r="G354" s="711">
        <v>10000</v>
      </c>
      <c r="H354" s="272">
        <v>10000</v>
      </c>
      <c r="I354" s="266">
        <v>0</v>
      </c>
      <c r="J354" s="267">
        <v>10000</v>
      </c>
      <c r="K354" s="289">
        <v>10000</v>
      </c>
      <c r="L354" s="706"/>
    </row>
    <row r="355" spans="1:12" ht="50.1" customHeight="1">
      <c r="A355" s="388"/>
      <c r="B355" s="375" t="s">
        <v>488</v>
      </c>
      <c r="C355" s="395">
        <v>390</v>
      </c>
      <c r="D355" s="214" t="s">
        <v>200</v>
      </c>
      <c r="E355" s="291" t="s">
        <v>28</v>
      </c>
      <c r="F355" s="292" t="s">
        <v>201</v>
      </c>
      <c r="G355" s="756">
        <v>54000</v>
      </c>
      <c r="H355" s="757">
        <v>38000</v>
      </c>
      <c r="I355" s="684">
        <v>0</v>
      </c>
      <c r="J355" s="297">
        <v>38000</v>
      </c>
      <c r="K355" s="688">
        <v>38000</v>
      </c>
      <c r="L355" s="689"/>
    </row>
    <row r="356" spans="1:12" ht="50.1" customHeight="1">
      <c r="A356" s="388"/>
      <c r="B356" s="375" t="s">
        <v>488</v>
      </c>
      <c r="C356" s="395">
        <v>392</v>
      </c>
      <c r="D356" s="105" t="s">
        <v>200</v>
      </c>
      <c r="E356" s="290" t="s">
        <v>28</v>
      </c>
      <c r="F356" s="245" t="s">
        <v>525</v>
      </c>
      <c r="G356" s="711">
        <v>40000</v>
      </c>
      <c r="H356" s="272">
        <v>36000</v>
      </c>
      <c r="I356" s="266">
        <v>0</v>
      </c>
      <c r="J356" s="267">
        <v>36000</v>
      </c>
      <c r="K356" s="289">
        <v>36000</v>
      </c>
      <c r="L356" s="706"/>
    </row>
    <row r="357" spans="1:12" ht="50.1" customHeight="1">
      <c r="A357" s="388"/>
      <c r="B357" s="375" t="s">
        <v>488</v>
      </c>
      <c r="C357" s="395">
        <v>394</v>
      </c>
      <c r="D357" s="105" t="s">
        <v>200</v>
      </c>
      <c r="E357" s="290" t="s">
        <v>28</v>
      </c>
      <c r="F357" s="245" t="s">
        <v>526</v>
      </c>
      <c r="G357" s="711">
        <v>90000</v>
      </c>
      <c r="H357" s="272">
        <v>70000</v>
      </c>
      <c r="I357" s="266">
        <v>0</v>
      </c>
      <c r="J357" s="267">
        <v>70000</v>
      </c>
      <c r="K357" s="289">
        <v>70000</v>
      </c>
      <c r="L357" s="706"/>
    </row>
    <row r="358" spans="1:12" ht="50.1" customHeight="1">
      <c r="A358" s="388"/>
      <c r="B358" s="375" t="s">
        <v>488</v>
      </c>
      <c r="C358" s="395">
        <v>396</v>
      </c>
      <c r="D358" s="105" t="s">
        <v>200</v>
      </c>
      <c r="E358" s="290" t="s">
        <v>28</v>
      </c>
      <c r="F358" s="245" t="s">
        <v>527</v>
      </c>
      <c r="G358" s="711">
        <v>100000</v>
      </c>
      <c r="H358" s="272">
        <v>100000</v>
      </c>
      <c r="I358" s="266">
        <v>0</v>
      </c>
      <c r="J358" s="267">
        <v>100000</v>
      </c>
      <c r="K358" s="289">
        <v>100000</v>
      </c>
      <c r="L358" s="741"/>
    </row>
    <row r="359" spans="1:12" ht="50.1" customHeight="1">
      <c r="A359" s="388"/>
      <c r="B359" s="375" t="s">
        <v>488</v>
      </c>
      <c r="C359" s="395">
        <v>398</v>
      </c>
      <c r="D359" s="105" t="s">
        <v>200</v>
      </c>
      <c r="E359" s="290" t="s">
        <v>28</v>
      </c>
      <c r="F359" s="245" t="s">
        <v>528</v>
      </c>
      <c r="G359" s="711">
        <v>9000</v>
      </c>
      <c r="H359" s="272">
        <v>9000</v>
      </c>
      <c r="I359" s="266">
        <v>0</v>
      </c>
      <c r="J359" s="267">
        <v>9000</v>
      </c>
      <c r="K359" s="289">
        <v>9000</v>
      </c>
      <c r="L359" s="741"/>
    </row>
    <row r="360" spans="1:12" s="374" customFormat="1" ht="50.1" customHeight="1">
      <c r="A360" s="412"/>
      <c r="B360" s="375" t="s">
        <v>488</v>
      </c>
      <c r="C360" s="417">
        <v>400</v>
      </c>
      <c r="D360" s="105" t="s">
        <v>200</v>
      </c>
      <c r="E360" s="290" t="s">
        <v>28</v>
      </c>
      <c r="F360" s="245" t="s">
        <v>529</v>
      </c>
      <c r="G360" s="711">
        <v>39500</v>
      </c>
      <c r="H360" s="272">
        <v>42000</v>
      </c>
      <c r="I360" s="266">
        <v>0</v>
      </c>
      <c r="J360" s="267">
        <v>42000</v>
      </c>
      <c r="K360" s="289">
        <v>42000</v>
      </c>
      <c r="L360" s="706"/>
    </row>
    <row r="361" spans="1:12" ht="50.1" customHeight="1">
      <c r="A361" s="388"/>
      <c r="B361" s="375" t="s">
        <v>488</v>
      </c>
      <c r="C361" s="395">
        <v>402</v>
      </c>
      <c r="D361" s="214" t="s">
        <v>200</v>
      </c>
      <c r="E361" s="291" t="s">
        <v>28</v>
      </c>
      <c r="F361" s="292" t="s">
        <v>530</v>
      </c>
      <c r="G361" s="756">
        <v>3500</v>
      </c>
      <c r="H361" s="757">
        <v>3500</v>
      </c>
      <c r="I361" s="684">
        <v>0</v>
      </c>
      <c r="J361" s="297">
        <v>3500</v>
      </c>
      <c r="K361" s="688">
        <v>3500</v>
      </c>
      <c r="L361" s="685"/>
    </row>
    <row r="362" spans="1:12" ht="50.1" customHeight="1">
      <c r="A362" s="388"/>
      <c r="B362" s="375" t="s">
        <v>488</v>
      </c>
      <c r="C362" s="395">
        <v>404</v>
      </c>
      <c r="D362" s="105" t="s">
        <v>200</v>
      </c>
      <c r="E362" s="290" t="s">
        <v>28</v>
      </c>
      <c r="F362" s="245" t="s">
        <v>205</v>
      </c>
      <c r="G362" s="711">
        <v>9000</v>
      </c>
      <c r="H362" s="272">
        <v>9000</v>
      </c>
      <c r="I362" s="266">
        <v>0</v>
      </c>
      <c r="J362" s="267">
        <v>9000</v>
      </c>
      <c r="K362" s="289">
        <v>9000</v>
      </c>
      <c r="L362" s="741"/>
    </row>
    <row r="363" spans="1:12" s="374" customFormat="1" ht="50.1" customHeight="1">
      <c r="A363" s="412"/>
      <c r="B363" s="375" t="s">
        <v>488</v>
      </c>
      <c r="C363" s="417">
        <v>406</v>
      </c>
      <c r="D363" s="105" t="s">
        <v>200</v>
      </c>
      <c r="E363" s="290" t="s">
        <v>48</v>
      </c>
      <c r="F363" s="245" t="s">
        <v>531</v>
      </c>
      <c r="G363" s="711">
        <v>20000</v>
      </c>
      <c r="H363" s="272">
        <v>20000</v>
      </c>
      <c r="I363" s="266">
        <v>0</v>
      </c>
      <c r="J363" s="267">
        <v>20000</v>
      </c>
      <c r="K363" s="289">
        <v>20000</v>
      </c>
      <c r="L363" s="706"/>
    </row>
    <row r="364" spans="1:12" s="374" customFormat="1" ht="50.1" customHeight="1">
      <c r="A364" s="412"/>
      <c r="B364" s="375" t="s">
        <v>488</v>
      </c>
      <c r="C364" s="417">
        <v>408</v>
      </c>
      <c r="D364" s="214" t="s">
        <v>200</v>
      </c>
      <c r="E364" s="291" t="s">
        <v>48</v>
      </c>
      <c r="F364" s="292" t="s">
        <v>203</v>
      </c>
      <c r="G364" s="756">
        <v>40000</v>
      </c>
      <c r="H364" s="757">
        <v>40000</v>
      </c>
      <c r="I364" s="684">
        <v>0</v>
      </c>
      <c r="J364" s="297">
        <v>40000</v>
      </c>
      <c r="K364" s="688">
        <v>40000</v>
      </c>
      <c r="L364" s="689"/>
    </row>
    <row r="365" spans="1:12" s="374" customFormat="1" ht="50.1" customHeight="1">
      <c r="A365" s="412"/>
      <c r="B365" s="375" t="s">
        <v>488</v>
      </c>
      <c r="C365" s="417">
        <v>410</v>
      </c>
      <c r="D365" s="105" t="s">
        <v>200</v>
      </c>
      <c r="E365" s="290" t="s">
        <v>48</v>
      </c>
      <c r="F365" s="245" t="s">
        <v>207</v>
      </c>
      <c r="G365" s="711">
        <v>60000</v>
      </c>
      <c r="H365" s="272">
        <v>18000</v>
      </c>
      <c r="I365" s="266">
        <v>0</v>
      </c>
      <c r="J365" s="267">
        <v>18000</v>
      </c>
      <c r="K365" s="289">
        <v>18000</v>
      </c>
      <c r="L365" s="706"/>
    </row>
    <row r="366" spans="1:12" s="374" customFormat="1" ht="50.1" customHeight="1">
      <c r="A366" s="412"/>
      <c r="B366" s="375" t="s">
        <v>488</v>
      </c>
      <c r="C366" s="417">
        <v>412</v>
      </c>
      <c r="D366" s="105" t="s">
        <v>200</v>
      </c>
      <c r="E366" s="290" t="s">
        <v>48</v>
      </c>
      <c r="F366" s="245" t="s">
        <v>202</v>
      </c>
      <c r="G366" s="711">
        <v>20000</v>
      </c>
      <c r="H366" s="272">
        <v>20000</v>
      </c>
      <c r="I366" s="266">
        <v>0</v>
      </c>
      <c r="J366" s="267">
        <v>20000</v>
      </c>
      <c r="K366" s="289">
        <v>20000</v>
      </c>
      <c r="L366" s="706"/>
    </row>
    <row r="367" spans="1:12" s="374" customFormat="1" ht="50.1" customHeight="1">
      <c r="A367" s="412"/>
      <c r="B367" s="375" t="s">
        <v>488</v>
      </c>
      <c r="C367" s="417">
        <v>414</v>
      </c>
      <c r="D367" s="214" t="s">
        <v>200</v>
      </c>
      <c r="E367" s="291" t="s">
        <v>48</v>
      </c>
      <c r="F367" s="292" t="s">
        <v>532</v>
      </c>
      <c r="G367" s="683">
        <v>8250</v>
      </c>
      <c r="H367" s="684">
        <v>8250</v>
      </c>
      <c r="I367" s="684">
        <v>0</v>
      </c>
      <c r="J367" s="297">
        <v>8250</v>
      </c>
      <c r="K367" s="688">
        <v>8250</v>
      </c>
      <c r="L367" s="689"/>
    </row>
    <row r="368" spans="1:12" s="374" customFormat="1" ht="50.1" customHeight="1">
      <c r="A368" s="412"/>
      <c r="B368" s="375" t="s">
        <v>488</v>
      </c>
      <c r="C368" s="417">
        <v>416</v>
      </c>
      <c r="D368" s="105" t="s">
        <v>200</v>
      </c>
      <c r="E368" s="290" t="s">
        <v>48</v>
      </c>
      <c r="F368" s="245" t="s">
        <v>204</v>
      </c>
      <c r="G368" s="704">
        <v>3000</v>
      </c>
      <c r="H368" s="266">
        <v>3000</v>
      </c>
      <c r="I368" s="266">
        <v>0</v>
      </c>
      <c r="J368" s="267">
        <v>3000</v>
      </c>
      <c r="K368" s="289">
        <v>3000</v>
      </c>
      <c r="L368" s="706"/>
    </row>
    <row r="369" spans="1:12" s="374" customFormat="1" ht="50.1" customHeight="1">
      <c r="A369" s="412"/>
      <c r="B369" s="375" t="s">
        <v>488</v>
      </c>
      <c r="C369" s="417">
        <v>418</v>
      </c>
      <c r="D369" s="105" t="s">
        <v>200</v>
      </c>
      <c r="E369" s="290" t="s">
        <v>48</v>
      </c>
      <c r="F369" s="245" t="s">
        <v>206</v>
      </c>
      <c r="G369" s="704">
        <v>10000</v>
      </c>
      <c r="H369" s="266">
        <v>7500</v>
      </c>
      <c r="I369" s="266">
        <v>0</v>
      </c>
      <c r="J369" s="267">
        <v>7500</v>
      </c>
      <c r="K369" s="289">
        <v>7500</v>
      </c>
      <c r="L369" s="706"/>
    </row>
    <row r="370" spans="1:12" s="374" customFormat="1" ht="50.1" customHeight="1" thickBot="1">
      <c r="A370" s="412"/>
      <c r="B370" s="379" t="s">
        <v>488</v>
      </c>
      <c r="C370" s="758">
        <v>420</v>
      </c>
      <c r="D370" s="214" t="s">
        <v>200</v>
      </c>
      <c r="E370" s="291" t="s">
        <v>48</v>
      </c>
      <c r="F370" s="292" t="s">
        <v>208</v>
      </c>
      <c r="G370" s="683">
        <v>35000</v>
      </c>
      <c r="H370" s="684">
        <v>17500</v>
      </c>
      <c r="I370" s="684">
        <v>0</v>
      </c>
      <c r="J370" s="297">
        <v>17500</v>
      </c>
      <c r="K370" s="688">
        <v>17500</v>
      </c>
      <c r="L370" s="689"/>
    </row>
    <row r="371" spans="1:12" ht="35.1" customHeight="1" thickBot="1">
      <c r="A371" s="29" t="s">
        <v>533</v>
      </c>
      <c r="B371" s="356"/>
      <c r="C371" s="356"/>
      <c r="D371" s="901" t="s">
        <v>534</v>
      </c>
      <c r="E371" s="901"/>
      <c r="F371" s="902"/>
      <c r="G371" s="386">
        <f>G372+G374</f>
        <v>44860</v>
      </c>
      <c r="H371" s="88">
        <f t="shared" ref="H371:K371" si="80">H372+H374</f>
        <v>44860</v>
      </c>
      <c r="I371" s="88">
        <f t="shared" si="80"/>
        <v>44860</v>
      </c>
      <c r="J371" s="33">
        <f t="shared" si="80"/>
        <v>44860</v>
      </c>
      <c r="K371" s="37">
        <f t="shared" si="80"/>
        <v>44860</v>
      </c>
      <c r="L371" s="387"/>
    </row>
    <row r="372" spans="1:12" ht="35.1" customHeight="1">
      <c r="A372" s="26"/>
      <c r="B372" s="975"/>
      <c r="C372" s="976"/>
      <c r="D372" s="983" t="s">
        <v>535</v>
      </c>
      <c r="E372" s="984"/>
      <c r="F372" s="257" t="s">
        <v>497</v>
      </c>
      <c r="G372" s="493">
        <f>SUM(G373)</f>
        <v>1860</v>
      </c>
      <c r="H372" s="177">
        <f t="shared" ref="H372:J372" si="81">SUM(H373)</f>
        <v>1860</v>
      </c>
      <c r="I372" s="177">
        <f t="shared" si="81"/>
        <v>1860</v>
      </c>
      <c r="J372" s="258">
        <f t="shared" si="81"/>
        <v>1860</v>
      </c>
      <c r="K372" s="178">
        <f>SUM(K373)</f>
        <v>1860</v>
      </c>
      <c r="L372" s="494"/>
    </row>
    <row r="373" spans="1:12" ht="50.1" customHeight="1">
      <c r="A373" s="26"/>
      <c r="B373" s="87" t="s">
        <v>488</v>
      </c>
      <c r="C373" s="406">
        <v>428</v>
      </c>
      <c r="D373" s="304" t="s">
        <v>157</v>
      </c>
      <c r="E373" s="305" t="s">
        <v>28</v>
      </c>
      <c r="F373" s="759" t="s">
        <v>160</v>
      </c>
      <c r="G373" s="760">
        <v>1860</v>
      </c>
      <c r="H373" s="308">
        <v>1860</v>
      </c>
      <c r="I373" s="308">
        <v>1860</v>
      </c>
      <c r="J373" s="307">
        <v>1860</v>
      </c>
      <c r="K373" s="309">
        <v>1860</v>
      </c>
      <c r="L373" s="761"/>
    </row>
    <row r="374" spans="1:12" ht="35.1" customHeight="1">
      <c r="A374" s="26"/>
      <c r="B374" s="967"/>
      <c r="C374" s="968"/>
      <c r="D374" s="985" t="s">
        <v>536</v>
      </c>
      <c r="E374" s="986"/>
      <c r="F374" s="251" t="s">
        <v>511</v>
      </c>
      <c r="G374" s="407">
        <f>SUM(G375:G376)</f>
        <v>43000</v>
      </c>
      <c r="H374" s="77">
        <f t="shared" ref="H374:J374" si="82">SUM(H375:H376)</f>
        <v>43000</v>
      </c>
      <c r="I374" s="77">
        <f t="shared" si="82"/>
        <v>43000</v>
      </c>
      <c r="J374" s="90">
        <f t="shared" si="82"/>
        <v>43000</v>
      </c>
      <c r="K374" s="78">
        <f>SUM(K375:K376)</f>
        <v>43000</v>
      </c>
      <c r="L374" s="408"/>
    </row>
    <row r="375" spans="1:12" ht="50.1" customHeight="1">
      <c r="A375" s="26"/>
      <c r="B375" s="371" t="s">
        <v>488</v>
      </c>
      <c r="C375" s="762">
        <v>435</v>
      </c>
      <c r="D375" s="24" t="s">
        <v>157</v>
      </c>
      <c r="E375" s="11" t="s">
        <v>30</v>
      </c>
      <c r="F375" s="209" t="s">
        <v>158</v>
      </c>
      <c r="G375" s="763">
        <v>34000</v>
      </c>
      <c r="H375" s="220">
        <v>34000</v>
      </c>
      <c r="I375" s="220">
        <v>34000</v>
      </c>
      <c r="J375" s="19">
        <v>34000</v>
      </c>
      <c r="K375" s="299">
        <v>34000</v>
      </c>
      <c r="L375" s="569"/>
    </row>
    <row r="376" spans="1:12" ht="50.1" customHeight="1" thickBot="1">
      <c r="A376" s="26"/>
      <c r="B376" s="431" t="s">
        <v>488</v>
      </c>
      <c r="C376" s="764">
        <v>442</v>
      </c>
      <c r="D376" s="252" t="s">
        <v>159</v>
      </c>
      <c r="E376" s="253" t="s">
        <v>28</v>
      </c>
      <c r="F376" s="254" t="s">
        <v>537</v>
      </c>
      <c r="G376" s="765">
        <v>9000</v>
      </c>
      <c r="H376" s="256">
        <v>9000</v>
      </c>
      <c r="I376" s="256">
        <v>9000</v>
      </c>
      <c r="J376" s="255">
        <v>9000</v>
      </c>
      <c r="K376" s="770">
        <v>9000</v>
      </c>
      <c r="L376" s="766"/>
    </row>
    <row r="377" spans="1:12" ht="35.1" customHeight="1" thickBot="1">
      <c r="A377" s="29" t="s">
        <v>538</v>
      </c>
      <c r="B377" s="356"/>
      <c r="C377" s="356"/>
      <c r="D377" s="901" t="s">
        <v>539</v>
      </c>
      <c r="E377" s="901"/>
      <c r="F377" s="902"/>
      <c r="G377" s="386">
        <f>G378+G381+G383+G385+G387+G389</f>
        <v>90730</v>
      </c>
      <c r="H377" s="386">
        <f t="shared" ref="H377:K377" si="83">H378+H381+H383+H385+H387+H389</f>
        <v>90370</v>
      </c>
      <c r="I377" s="88">
        <f t="shared" si="83"/>
        <v>100645</v>
      </c>
      <c r="J377" s="41">
        <f t="shared" si="83"/>
        <v>96078</v>
      </c>
      <c r="K377" s="37">
        <f t="shared" si="83"/>
        <v>96078</v>
      </c>
      <c r="L377" s="387"/>
    </row>
    <row r="378" spans="1:12" ht="35.1" customHeight="1">
      <c r="A378" s="27"/>
      <c r="B378" s="975"/>
      <c r="C378" s="976"/>
      <c r="D378" s="973" t="s">
        <v>540</v>
      </c>
      <c r="E378" s="974"/>
      <c r="F378" s="251" t="s">
        <v>511</v>
      </c>
      <c r="G378" s="407">
        <f>SUM(G379:G380)</f>
        <v>25730</v>
      </c>
      <c r="H378" s="77">
        <f t="shared" ref="H378:K378" si="84">SUM(H379:H380)</f>
        <v>26870</v>
      </c>
      <c r="I378" s="77">
        <f t="shared" si="84"/>
        <v>33145</v>
      </c>
      <c r="J378" s="90">
        <f t="shared" si="84"/>
        <v>32278</v>
      </c>
      <c r="K378" s="78">
        <f t="shared" si="84"/>
        <v>32278</v>
      </c>
      <c r="L378" s="408"/>
    </row>
    <row r="379" spans="1:12" s="374" customFormat="1" ht="60" customHeight="1">
      <c r="A379" s="767"/>
      <c r="B379" s="371" t="s">
        <v>488</v>
      </c>
      <c r="C379" s="768">
        <v>452</v>
      </c>
      <c r="D379" s="24" t="s">
        <v>209</v>
      </c>
      <c r="E379" s="11" t="s">
        <v>30</v>
      </c>
      <c r="F379" s="298" t="s">
        <v>541</v>
      </c>
      <c r="G379" s="763">
        <v>22730</v>
      </c>
      <c r="H379" s="220">
        <v>23870</v>
      </c>
      <c r="I379" s="220">
        <v>29485</v>
      </c>
      <c r="J379" s="19">
        <v>29278</v>
      </c>
      <c r="K379" s="299">
        <v>29278</v>
      </c>
      <c r="L379" s="657"/>
    </row>
    <row r="380" spans="1:12" s="374" customFormat="1" ht="83.25" customHeight="1">
      <c r="A380" s="767"/>
      <c r="B380" s="87" t="s">
        <v>488</v>
      </c>
      <c r="C380" s="769">
        <v>457</v>
      </c>
      <c r="D380" s="252" t="s">
        <v>209</v>
      </c>
      <c r="E380" s="253" t="s">
        <v>28</v>
      </c>
      <c r="F380" s="300" t="s">
        <v>210</v>
      </c>
      <c r="G380" s="765">
        <v>3000</v>
      </c>
      <c r="H380" s="256">
        <v>3000</v>
      </c>
      <c r="I380" s="256">
        <v>3660</v>
      </c>
      <c r="J380" s="255">
        <v>3000</v>
      </c>
      <c r="K380" s="770">
        <v>3000</v>
      </c>
      <c r="L380" s="771"/>
    </row>
    <row r="381" spans="1:12" ht="35.1" customHeight="1">
      <c r="A381" s="27"/>
      <c r="B381" s="967"/>
      <c r="C381" s="968"/>
      <c r="D381" s="969" t="s">
        <v>542</v>
      </c>
      <c r="E381" s="970"/>
      <c r="F381" s="257" t="s">
        <v>497</v>
      </c>
      <c r="G381" s="772">
        <f>SUM(G382)</f>
        <v>10000</v>
      </c>
      <c r="H381" s="302">
        <f t="shared" ref="H381:K381" si="85">SUM(H382)</f>
        <v>10000</v>
      </c>
      <c r="I381" s="302">
        <f t="shared" si="85"/>
        <v>10000</v>
      </c>
      <c r="J381" s="301">
        <f t="shared" si="85"/>
        <v>9000</v>
      </c>
      <c r="K381" s="303">
        <f t="shared" si="85"/>
        <v>9000</v>
      </c>
      <c r="L381" s="773"/>
    </row>
    <row r="382" spans="1:12" ht="72" customHeight="1">
      <c r="A382" s="27"/>
      <c r="B382" s="87" t="s">
        <v>488</v>
      </c>
      <c r="C382" s="406">
        <v>464</v>
      </c>
      <c r="D382" s="304" t="s">
        <v>209</v>
      </c>
      <c r="E382" s="305" t="s">
        <v>23</v>
      </c>
      <c r="F382" s="306" t="s">
        <v>211</v>
      </c>
      <c r="G382" s="760">
        <v>10000</v>
      </c>
      <c r="H382" s="308">
        <v>10000</v>
      </c>
      <c r="I382" s="308">
        <v>10000</v>
      </c>
      <c r="J382" s="307">
        <v>9000</v>
      </c>
      <c r="K382" s="309">
        <v>9000</v>
      </c>
      <c r="L382" s="774"/>
    </row>
    <row r="383" spans="1:12" ht="35.1" customHeight="1">
      <c r="A383" s="27"/>
      <c r="B383" s="967"/>
      <c r="C383" s="968"/>
      <c r="D383" s="969" t="s">
        <v>543</v>
      </c>
      <c r="E383" s="970"/>
      <c r="F383" s="257" t="s">
        <v>497</v>
      </c>
      <c r="G383" s="772">
        <f>SUM(G384)</f>
        <v>10000</v>
      </c>
      <c r="H383" s="302">
        <f t="shared" ref="H383:K383" si="86">SUM(H384)</f>
        <v>9000</v>
      </c>
      <c r="I383" s="302">
        <f t="shared" si="86"/>
        <v>10000</v>
      </c>
      <c r="J383" s="301">
        <f t="shared" si="86"/>
        <v>9000</v>
      </c>
      <c r="K383" s="303">
        <f t="shared" si="86"/>
        <v>9000</v>
      </c>
      <c r="L383" s="773"/>
    </row>
    <row r="384" spans="1:12" ht="88.5" customHeight="1">
      <c r="A384" s="27"/>
      <c r="B384" s="87" t="s">
        <v>488</v>
      </c>
      <c r="C384" s="406">
        <v>471</v>
      </c>
      <c r="D384" s="129" t="s">
        <v>544</v>
      </c>
      <c r="E384" s="128" t="s">
        <v>23</v>
      </c>
      <c r="F384" s="310" t="s">
        <v>212</v>
      </c>
      <c r="G384" s="644">
        <v>10000</v>
      </c>
      <c r="H384" s="132">
        <v>9000</v>
      </c>
      <c r="I384" s="132">
        <v>10000</v>
      </c>
      <c r="J384" s="131">
        <v>9000</v>
      </c>
      <c r="K384" s="646">
        <v>9000</v>
      </c>
      <c r="L384" s="647"/>
    </row>
    <row r="385" spans="1:12" ht="35.1" customHeight="1">
      <c r="A385" s="27"/>
      <c r="B385" s="967"/>
      <c r="C385" s="968"/>
      <c r="D385" s="969" t="s">
        <v>545</v>
      </c>
      <c r="E385" s="970"/>
      <c r="F385" s="257" t="s">
        <v>497</v>
      </c>
      <c r="G385" s="772">
        <f>SUM(G386)</f>
        <v>10000</v>
      </c>
      <c r="H385" s="302">
        <f t="shared" ref="H385:K387" si="87">SUM(H386)</f>
        <v>9500</v>
      </c>
      <c r="I385" s="302">
        <f t="shared" si="87"/>
        <v>9500</v>
      </c>
      <c r="J385" s="301">
        <f t="shared" si="87"/>
        <v>9000</v>
      </c>
      <c r="K385" s="303">
        <f t="shared" si="87"/>
        <v>9000</v>
      </c>
      <c r="L385" s="773"/>
    </row>
    <row r="386" spans="1:12" ht="90" customHeight="1">
      <c r="A386" s="27"/>
      <c r="B386" s="87" t="s">
        <v>546</v>
      </c>
      <c r="C386" s="406">
        <v>478</v>
      </c>
      <c r="D386" s="304" t="s">
        <v>547</v>
      </c>
      <c r="E386" s="305" t="s">
        <v>23</v>
      </c>
      <c r="F386" s="306" t="s">
        <v>548</v>
      </c>
      <c r="G386" s="760">
        <v>10000</v>
      </c>
      <c r="H386" s="308">
        <v>9500</v>
      </c>
      <c r="I386" s="308">
        <v>9500</v>
      </c>
      <c r="J386" s="307">
        <v>9000</v>
      </c>
      <c r="K386" s="309">
        <v>9000</v>
      </c>
      <c r="L386" s="774"/>
    </row>
    <row r="387" spans="1:12" ht="35.1" customHeight="1">
      <c r="A387" s="27"/>
      <c r="B387" s="967"/>
      <c r="C387" s="968"/>
      <c r="D387" s="969" t="s">
        <v>549</v>
      </c>
      <c r="E387" s="970"/>
      <c r="F387" s="257" t="s">
        <v>550</v>
      </c>
      <c r="G387" s="772">
        <f>SUM(G388)</f>
        <v>0</v>
      </c>
      <c r="H387" s="302">
        <f t="shared" si="87"/>
        <v>0</v>
      </c>
      <c r="I387" s="302">
        <f t="shared" si="87"/>
        <v>3000</v>
      </c>
      <c r="J387" s="301">
        <f t="shared" si="87"/>
        <v>1800</v>
      </c>
      <c r="K387" s="303">
        <f t="shared" si="87"/>
        <v>1800</v>
      </c>
      <c r="L387" s="773"/>
    </row>
    <row r="388" spans="1:12" ht="90" customHeight="1">
      <c r="A388" s="27"/>
      <c r="B388" s="87" t="s">
        <v>546</v>
      </c>
      <c r="C388" s="406">
        <v>486</v>
      </c>
      <c r="D388" s="650" t="s">
        <v>209</v>
      </c>
      <c r="E388" s="651" t="s">
        <v>551</v>
      </c>
      <c r="F388" s="775" t="s">
        <v>552</v>
      </c>
      <c r="G388" s="653">
        <v>0</v>
      </c>
      <c r="H388" s="654">
        <v>0</v>
      </c>
      <c r="I388" s="654">
        <v>3000</v>
      </c>
      <c r="J388" s="656">
        <v>1800</v>
      </c>
      <c r="K388" s="299">
        <v>1800</v>
      </c>
      <c r="L388" s="657"/>
    </row>
    <row r="389" spans="1:12" ht="35.1" customHeight="1">
      <c r="A389" s="27"/>
      <c r="B389" s="967"/>
      <c r="C389" s="968"/>
      <c r="D389" s="969" t="s">
        <v>553</v>
      </c>
      <c r="E389" s="970"/>
      <c r="F389" s="257" t="s">
        <v>550</v>
      </c>
      <c r="G389" s="772">
        <f>SUM(G390)</f>
        <v>35000</v>
      </c>
      <c r="H389" s="302">
        <f t="shared" ref="H389:K389" si="88">SUM(H390)</f>
        <v>35000</v>
      </c>
      <c r="I389" s="302">
        <f t="shared" si="88"/>
        <v>35000</v>
      </c>
      <c r="J389" s="301">
        <f t="shared" si="88"/>
        <v>35000</v>
      </c>
      <c r="K389" s="303">
        <f t="shared" si="88"/>
        <v>35000</v>
      </c>
      <c r="L389" s="773"/>
    </row>
    <row r="390" spans="1:12" s="374" customFormat="1" ht="60" customHeight="1" thickBot="1">
      <c r="A390" s="767"/>
      <c r="B390" s="431" t="s">
        <v>546</v>
      </c>
      <c r="C390" s="776">
        <v>493</v>
      </c>
      <c r="D390" s="304" t="s">
        <v>213</v>
      </c>
      <c r="E390" s="305" t="s">
        <v>28</v>
      </c>
      <c r="F390" s="777" t="s">
        <v>214</v>
      </c>
      <c r="G390" s="760">
        <v>35000</v>
      </c>
      <c r="H390" s="308">
        <v>35000</v>
      </c>
      <c r="I390" s="308">
        <v>35000</v>
      </c>
      <c r="J390" s="307">
        <v>35000</v>
      </c>
      <c r="K390" s="309">
        <v>35000</v>
      </c>
      <c r="L390" s="774"/>
    </row>
    <row r="391" spans="1:12" ht="35.1" customHeight="1" thickBot="1">
      <c r="A391" s="29" t="s">
        <v>554</v>
      </c>
      <c r="B391" s="356"/>
      <c r="C391" s="356"/>
      <c r="D391" s="901" t="s">
        <v>555</v>
      </c>
      <c r="E391" s="901"/>
      <c r="F391" s="902"/>
      <c r="G391" s="386">
        <f>G392+G396+G398+G400+G402</f>
        <v>1404850</v>
      </c>
      <c r="H391" s="88">
        <f t="shared" ref="H391:K391" si="89">H392+H396+H398+H400+H402</f>
        <v>1439850</v>
      </c>
      <c r="I391" s="88">
        <f t="shared" si="89"/>
        <v>64850</v>
      </c>
      <c r="J391" s="33">
        <f t="shared" si="89"/>
        <v>1417350</v>
      </c>
      <c r="K391" s="37">
        <f t="shared" si="89"/>
        <v>1417350</v>
      </c>
      <c r="L391" s="387"/>
    </row>
    <row r="392" spans="1:12" ht="35.1" customHeight="1">
      <c r="A392" s="26"/>
      <c r="B392" s="975"/>
      <c r="C392" s="976"/>
      <c r="D392" s="981" t="s">
        <v>556</v>
      </c>
      <c r="E392" s="982"/>
      <c r="F392" s="312" t="s">
        <v>557</v>
      </c>
      <c r="G392" s="407">
        <f>SUM(G393:G395)</f>
        <v>44000</v>
      </c>
      <c r="H392" s="77">
        <f t="shared" ref="H392:K392" si="90">SUM(H393:H395)</f>
        <v>29000</v>
      </c>
      <c r="I392" s="77">
        <f t="shared" si="90"/>
        <v>44000</v>
      </c>
      <c r="J392" s="90">
        <f t="shared" si="90"/>
        <v>44000</v>
      </c>
      <c r="K392" s="78">
        <f t="shared" si="90"/>
        <v>44000</v>
      </c>
      <c r="L392" s="408"/>
    </row>
    <row r="393" spans="1:12" ht="71.25" customHeight="1">
      <c r="A393" s="26"/>
      <c r="B393" s="391" t="s">
        <v>546</v>
      </c>
      <c r="C393" s="778">
        <v>504</v>
      </c>
      <c r="D393" s="100" t="s">
        <v>215</v>
      </c>
      <c r="E393" s="313" t="s">
        <v>28</v>
      </c>
      <c r="F393" s="314" t="s">
        <v>558</v>
      </c>
      <c r="G393" s="638">
        <v>9000</v>
      </c>
      <c r="H393" s="138">
        <v>9000</v>
      </c>
      <c r="I393" s="138">
        <v>9000</v>
      </c>
      <c r="J393" s="167">
        <v>9000</v>
      </c>
      <c r="K393" s="139">
        <v>9000</v>
      </c>
      <c r="L393" s="456"/>
    </row>
    <row r="394" spans="1:12" ht="60" customHeight="1">
      <c r="A394" s="26"/>
      <c r="B394" s="375" t="s">
        <v>546</v>
      </c>
      <c r="C394" s="779">
        <v>510</v>
      </c>
      <c r="D394" s="105" t="s">
        <v>215</v>
      </c>
      <c r="E394" s="315" t="s">
        <v>23</v>
      </c>
      <c r="F394" s="316" t="s">
        <v>559</v>
      </c>
      <c r="G394" s="639">
        <v>15000</v>
      </c>
      <c r="H394" s="205">
        <v>0</v>
      </c>
      <c r="I394" s="205">
        <v>15000</v>
      </c>
      <c r="J394" s="563">
        <v>15000</v>
      </c>
      <c r="K394" s="144">
        <v>15000</v>
      </c>
      <c r="L394" s="520"/>
    </row>
    <row r="395" spans="1:12" ht="60" customHeight="1">
      <c r="A395" s="26"/>
      <c r="B395" s="398" t="s">
        <v>546</v>
      </c>
      <c r="C395" s="780">
        <v>515</v>
      </c>
      <c r="D395" s="108" t="s">
        <v>215</v>
      </c>
      <c r="E395" s="318" t="s">
        <v>23</v>
      </c>
      <c r="F395" s="319" t="s">
        <v>560</v>
      </c>
      <c r="G395" s="781">
        <v>20000</v>
      </c>
      <c r="H395" s="320">
        <v>20000</v>
      </c>
      <c r="I395" s="320">
        <v>20000</v>
      </c>
      <c r="J395" s="193">
        <v>20000</v>
      </c>
      <c r="K395" s="150">
        <v>20000</v>
      </c>
      <c r="L395" s="524"/>
    </row>
    <row r="396" spans="1:12" ht="35.1" customHeight="1">
      <c r="A396" s="26"/>
      <c r="B396" s="967"/>
      <c r="C396" s="968"/>
      <c r="D396" s="977" t="s">
        <v>561</v>
      </c>
      <c r="E396" s="978"/>
      <c r="F396" s="321" t="s">
        <v>550</v>
      </c>
      <c r="G396" s="453">
        <f>SUM(G397)</f>
        <v>9000</v>
      </c>
      <c r="H396" s="159">
        <f t="shared" ref="H396:K396" si="91">SUM(H397)</f>
        <v>9000</v>
      </c>
      <c r="I396" s="159">
        <f t="shared" si="91"/>
        <v>9000</v>
      </c>
      <c r="J396" s="134">
        <f t="shared" si="91"/>
        <v>9000</v>
      </c>
      <c r="K396" s="160">
        <f t="shared" si="91"/>
        <v>9000</v>
      </c>
      <c r="L396" s="454"/>
    </row>
    <row r="397" spans="1:12" ht="60" customHeight="1">
      <c r="A397" s="26"/>
      <c r="B397" s="87" t="s">
        <v>562</v>
      </c>
      <c r="C397" s="406">
        <v>523</v>
      </c>
      <c r="D397" s="91" t="s">
        <v>215</v>
      </c>
      <c r="E397" s="322" t="s">
        <v>28</v>
      </c>
      <c r="F397" s="323" t="s">
        <v>217</v>
      </c>
      <c r="G397" s="782">
        <v>9000</v>
      </c>
      <c r="H397" s="163">
        <v>9000</v>
      </c>
      <c r="I397" s="163">
        <v>9000</v>
      </c>
      <c r="J397" s="229">
        <v>9000</v>
      </c>
      <c r="K397" s="164">
        <v>9000</v>
      </c>
      <c r="L397" s="540"/>
    </row>
    <row r="398" spans="1:12" ht="35.1" customHeight="1">
      <c r="A398" s="26"/>
      <c r="B398" s="967"/>
      <c r="C398" s="968"/>
      <c r="D398" s="977" t="s">
        <v>563</v>
      </c>
      <c r="E398" s="978"/>
      <c r="F398" s="321" t="s">
        <v>427</v>
      </c>
      <c r="G398" s="453">
        <f>SUM(G399)</f>
        <v>9000</v>
      </c>
      <c r="H398" s="159">
        <f t="shared" ref="H398:K398" si="92">SUM(H399)</f>
        <v>9000</v>
      </c>
      <c r="I398" s="159">
        <f t="shared" si="92"/>
        <v>9000</v>
      </c>
      <c r="J398" s="134">
        <f t="shared" si="92"/>
        <v>9000</v>
      </c>
      <c r="K398" s="160">
        <f t="shared" si="92"/>
        <v>9000</v>
      </c>
      <c r="L398" s="454"/>
    </row>
    <row r="399" spans="1:12" ht="60" customHeight="1">
      <c r="A399" s="26"/>
      <c r="B399" s="87" t="s">
        <v>562</v>
      </c>
      <c r="C399" s="406">
        <v>530</v>
      </c>
      <c r="D399" s="91" t="s">
        <v>215</v>
      </c>
      <c r="E399" s="322" t="s">
        <v>28</v>
      </c>
      <c r="F399" s="311" t="s">
        <v>216</v>
      </c>
      <c r="G399" s="782">
        <v>9000</v>
      </c>
      <c r="H399" s="163">
        <v>9000</v>
      </c>
      <c r="I399" s="163">
        <v>9000</v>
      </c>
      <c r="J399" s="229">
        <v>9000</v>
      </c>
      <c r="K399" s="164">
        <v>9000</v>
      </c>
      <c r="L399" s="540"/>
    </row>
    <row r="400" spans="1:12" ht="35.1" customHeight="1">
      <c r="A400" s="26"/>
      <c r="B400" s="967"/>
      <c r="C400" s="968"/>
      <c r="D400" s="977" t="s">
        <v>564</v>
      </c>
      <c r="E400" s="978"/>
      <c r="F400" s="321" t="s">
        <v>427</v>
      </c>
      <c r="G400" s="453">
        <f>SUM(G401)</f>
        <v>2850</v>
      </c>
      <c r="H400" s="159">
        <f t="shared" ref="H400:K400" si="93">SUM(H401)</f>
        <v>2850</v>
      </c>
      <c r="I400" s="159">
        <f t="shared" si="93"/>
        <v>2850</v>
      </c>
      <c r="J400" s="134">
        <f t="shared" si="93"/>
        <v>2850</v>
      </c>
      <c r="K400" s="160">
        <f t="shared" si="93"/>
        <v>2850</v>
      </c>
      <c r="L400" s="454"/>
    </row>
    <row r="401" spans="1:12" ht="60" customHeight="1">
      <c r="A401" s="26"/>
      <c r="B401" s="87" t="s">
        <v>546</v>
      </c>
      <c r="C401" s="406">
        <v>537</v>
      </c>
      <c r="D401" s="91" t="s">
        <v>215</v>
      </c>
      <c r="E401" s="322" t="s">
        <v>28</v>
      </c>
      <c r="F401" s="311" t="s">
        <v>565</v>
      </c>
      <c r="G401" s="782">
        <v>2850</v>
      </c>
      <c r="H401" s="163">
        <v>2850</v>
      </c>
      <c r="I401" s="163">
        <v>2850</v>
      </c>
      <c r="J401" s="229">
        <v>2850</v>
      </c>
      <c r="K401" s="164">
        <v>2850</v>
      </c>
      <c r="L401" s="532"/>
    </row>
    <row r="402" spans="1:12" ht="35.1" customHeight="1">
      <c r="A402" s="26"/>
      <c r="B402" s="967"/>
      <c r="C402" s="968"/>
      <c r="D402" s="979" t="s">
        <v>566</v>
      </c>
      <c r="E402" s="980"/>
      <c r="F402" s="324" t="s">
        <v>567</v>
      </c>
      <c r="G402" s="453">
        <f>SUM(G403:G411)</f>
        <v>1340000</v>
      </c>
      <c r="H402" s="159">
        <f t="shared" ref="H402:K402" si="94">SUM(H403:H411)</f>
        <v>1390000</v>
      </c>
      <c r="I402" s="159">
        <f t="shared" si="94"/>
        <v>0</v>
      </c>
      <c r="J402" s="134">
        <f t="shared" si="94"/>
        <v>1352500</v>
      </c>
      <c r="K402" s="160">
        <f t="shared" si="94"/>
        <v>1352500</v>
      </c>
      <c r="L402" s="454"/>
    </row>
    <row r="403" spans="1:12" ht="60" customHeight="1">
      <c r="A403" s="26"/>
      <c r="B403" s="391" t="s">
        <v>546</v>
      </c>
      <c r="C403" s="778">
        <v>543</v>
      </c>
      <c r="D403" s="24" t="s">
        <v>215</v>
      </c>
      <c r="E403" s="325" t="s">
        <v>23</v>
      </c>
      <c r="F403" s="314" t="s">
        <v>568</v>
      </c>
      <c r="G403" s="763">
        <v>40000</v>
      </c>
      <c r="H403" s="220">
        <v>40000</v>
      </c>
      <c r="I403" s="220">
        <v>0</v>
      </c>
      <c r="J403" s="19">
        <v>40000</v>
      </c>
      <c r="K403" s="299">
        <v>40000</v>
      </c>
      <c r="L403" s="569"/>
    </row>
    <row r="404" spans="1:12" ht="60" customHeight="1">
      <c r="A404" s="26"/>
      <c r="B404" s="375" t="s">
        <v>546</v>
      </c>
      <c r="C404" s="779">
        <v>545</v>
      </c>
      <c r="D404" s="326" t="s">
        <v>215</v>
      </c>
      <c r="E404" s="327" t="s">
        <v>23</v>
      </c>
      <c r="F404" s="328" t="s">
        <v>569</v>
      </c>
      <c r="G404" s="783">
        <v>40000</v>
      </c>
      <c r="H404" s="330">
        <v>40000</v>
      </c>
      <c r="I404" s="330">
        <v>0</v>
      </c>
      <c r="J404" s="329">
        <v>40000</v>
      </c>
      <c r="K404" s="336">
        <v>40000</v>
      </c>
      <c r="L404" s="784"/>
    </row>
    <row r="405" spans="1:12" s="374" customFormat="1" ht="93.75" customHeight="1">
      <c r="A405" s="370"/>
      <c r="B405" s="375" t="s">
        <v>546</v>
      </c>
      <c r="C405" s="785">
        <v>547</v>
      </c>
      <c r="D405" s="326" t="s">
        <v>222</v>
      </c>
      <c r="E405" s="327" t="s">
        <v>48</v>
      </c>
      <c r="F405" s="786" t="s">
        <v>570</v>
      </c>
      <c r="G405" s="783">
        <v>0</v>
      </c>
      <c r="H405" s="330">
        <v>12500</v>
      </c>
      <c r="I405" s="330">
        <v>0</v>
      </c>
      <c r="J405" s="329">
        <v>50000</v>
      </c>
      <c r="K405" s="336">
        <v>50000</v>
      </c>
      <c r="L405" s="787"/>
    </row>
    <row r="406" spans="1:12" ht="60" customHeight="1">
      <c r="A406" s="26"/>
      <c r="B406" s="375" t="s">
        <v>546</v>
      </c>
      <c r="C406" s="779">
        <v>549</v>
      </c>
      <c r="D406" s="326" t="s">
        <v>222</v>
      </c>
      <c r="E406" s="327" t="s">
        <v>571</v>
      </c>
      <c r="F406" s="334" t="s">
        <v>572</v>
      </c>
      <c r="G406" s="783">
        <v>0</v>
      </c>
      <c r="H406" s="330">
        <v>25000</v>
      </c>
      <c r="I406" s="330">
        <v>0</v>
      </c>
      <c r="J406" s="329">
        <v>25000</v>
      </c>
      <c r="K406" s="336">
        <v>25000</v>
      </c>
      <c r="L406" s="787"/>
    </row>
    <row r="407" spans="1:12" ht="60" customHeight="1">
      <c r="A407" s="26"/>
      <c r="B407" s="375" t="s">
        <v>546</v>
      </c>
      <c r="C407" s="779">
        <v>551</v>
      </c>
      <c r="D407" s="221" t="s">
        <v>223</v>
      </c>
      <c r="E407" s="337" t="s">
        <v>48</v>
      </c>
      <c r="F407" s="338" t="s">
        <v>573</v>
      </c>
      <c r="G407" s="788">
        <v>0</v>
      </c>
      <c r="H407" s="224">
        <v>12500</v>
      </c>
      <c r="I407" s="224">
        <v>0</v>
      </c>
      <c r="J407" s="572">
        <v>12500</v>
      </c>
      <c r="K407" s="789">
        <v>12500</v>
      </c>
      <c r="L407" s="790"/>
    </row>
    <row r="408" spans="1:12" ht="60" customHeight="1">
      <c r="A408" s="26"/>
      <c r="B408" s="375" t="s">
        <v>546</v>
      </c>
      <c r="C408" s="779">
        <v>553</v>
      </c>
      <c r="D408" s="326" t="s">
        <v>218</v>
      </c>
      <c r="E408" s="327" t="s">
        <v>48</v>
      </c>
      <c r="F408" s="331" t="s">
        <v>219</v>
      </c>
      <c r="G408" s="783">
        <v>1080000</v>
      </c>
      <c r="H408" s="333">
        <v>1080000</v>
      </c>
      <c r="I408" s="333">
        <v>0</v>
      </c>
      <c r="J408" s="187">
        <v>925000</v>
      </c>
      <c r="K408" s="336">
        <v>925000</v>
      </c>
      <c r="L408" s="787"/>
    </row>
    <row r="409" spans="1:12" s="374" customFormat="1" ht="60" customHeight="1">
      <c r="A409" s="791"/>
      <c r="B409" s="375" t="s">
        <v>546</v>
      </c>
      <c r="C409" s="785">
        <v>555</v>
      </c>
      <c r="D409" s="792" t="s">
        <v>574</v>
      </c>
      <c r="E409" s="793" t="s">
        <v>571</v>
      </c>
      <c r="F409" s="794" t="s">
        <v>575</v>
      </c>
      <c r="G409" s="795">
        <v>0</v>
      </c>
      <c r="H409" s="796">
        <v>0</v>
      </c>
      <c r="I409" s="796">
        <v>0</v>
      </c>
      <c r="J409" s="797">
        <v>70000</v>
      </c>
      <c r="K409" s="336">
        <v>70000</v>
      </c>
      <c r="L409" s="787"/>
    </row>
    <row r="410" spans="1:12" ht="60" customHeight="1">
      <c r="A410" s="26"/>
      <c r="B410" s="375" t="s">
        <v>546</v>
      </c>
      <c r="C410" s="779">
        <v>557</v>
      </c>
      <c r="D410" s="326" t="s">
        <v>220</v>
      </c>
      <c r="E410" s="327" t="s">
        <v>48</v>
      </c>
      <c r="F410" s="331" t="s">
        <v>221</v>
      </c>
      <c r="G410" s="783">
        <v>180000</v>
      </c>
      <c r="H410" s="333">
        <v>180000</v>
      </c>
      <c r="I410" s="333">
        <v>0</v>
      </c>
      <c r="J410" s="187">
        <v>150000</v>
      </c>
      <c r="K410" s="336">
        <v>150000</v>
      </c>
      <c r="L410" s="787"/>
    </row>
    <row r="411" spans="1:12" ht="65.25" customHeight="1" thickBot="1">
      <c r="A411" s="26"/>
      <c r="B411" s="379" t="s">
        <v>546</v>
      </c>
      <c r="C411" s="798">
        <v>560</v>
      </c>
      <c r="D411" s="799" t="s">
        <v>576</v>
      </c>
      <c r="E411" s="800" t="s">
        <v>577</v>
      </c>
      <c r="F411" s="801" t="s">
        <v>578</v>
      </c>
      <c r="G411" s="802">
        <v>0</v>
      </c>
      <c r="H411" s="803">
        <v>0</v>
      </c>
      <c r="I411" s="803">
        <v>0</v>
      </c>
      <c r="J411" s="804">
        <v>40000</v>
      </c>
      <c r="K411" s="336">
        <v>40000</v>
      </c>
      <c r="L411" s="787"/>
    </row>
    <row r="412" spans="1:12" ht="35.1" customHeight="1" thickBot="1">
      <c r="A412" s="29" t="s">
        <v>579</v>
      </c>
      <c r="B412" s="356"/>
      <c r="C412" s="356"/>
      <c r="D412" s="901" t="s">
        <v>550</v>
      </c>
      <c r="E412" s="901"/>
      <c r="F412" s="902"/>
      <c r="G412" s="364">
        <f>G413</f>
        <v>600000</v>
      </c>
      <c r="H412" s="126">
        <f t="shared" ref="H412:K412" si="95">H413</f>
        <v>1100000</v>
      </c>
      <c r="I412" s="126">
        <f t="shared" si="95"/>
        <v>900000</v>
      </c>
      <c r="J412" s="30">
        <f t="shared" si="95"/>
        <v>900000</v>
      </c>
      <c r="K412" s="36">
        <f t="shared" si="95"/>
        <v>900000</v>
      </c>
      <c r="L412" s="365"/>
    </row>
    <row r="413" spans="1:12" ht="35.1" customHeight="1">
      <c r="A413" s="436"/>
      <c r="B413" s="971"/>
      <c r="C413" s="972"/>
      <c r="D413" s="969" t="s">
        <v>580</v>
      </c>
      <c r="E413" s="970"/>
      <c r="F413" s="257" t="s">
        <v>550</v>
      </c>
      <c r="G413" s="772">
        <f>SUM(G414)</f>
        <v>600000</v>
      </c>
      <c r="H413" s="302">
        <f t="shared" ref="H413:K413" si="96">SUM(H414)</f>
        <v>1100000</v>
      </c>
      <c r="I413" s="302">
        <f t="shared" si="96"/>
        <v>900000</v>
      </c>
      <c r="J413" s="301">
        <f t="shared" si="96"/>
        <v>900000</v>
      </c>
      <c r="K413" s="303">
        <f t="shared" si="96"/>
        <v>900000</v>
      </c>
      <c r="L413" s="773"/>
    </row>
    <row r="414" spans="1:12" ht="72" customHeight="1" thickBot="1">
      <c r="A414" s="436"/>
      <c r="B414" s="431" t="s">
        <v>546</v>
      </c>
      <c r="C414" s="805">
        <v>568</v>
      </c>
      <c r="D414" s="304" t="s">
        <v>226</v>
      </c>
      <c r="E414" s="305" t="s">
        <v>48</v>
      </c>
      <c r="F414" s="306" t="s">
        <v>227</v>
      </c>
      <c r="G414" s="760">
        <v>600000</v>
      </c>
      <c r="H414" s="308">
        <v>1100000</v>
      </c>
      <c r="I414" s="308">
        <v>900000</v>
      </c>
      <c r="J414" s="307">
        <v>900000</v>
      </c>
      <c r="K414" s="309">
        <v>900000</v>
      </c>
      <c r="L414" s="774"/>
    </row>
    <row r="415" spans="1:12" ht="35.1" customHeight="1" thickBot="1">
      <c r="A415" s="29" t="s">
        <v>581</v>
      </c>
      <c r="B415" s="356"/>
      <c r="C415" s="356"/>
      <c r="D415" s="901" t="s">
        <v>582</v>
      </c>
      <c r="E415" s="901"/>
      <c r="F415" s="902"/>
      <c r="G415" s="364">
        <f>G416</f>
        <v>21000</v>
      </c>
      <c r="H415" s="126">
        <f t="shared" ref="H415:K415" si="97">H416</f>
        <v>21000</v>
      </c>
      <c r="I415" s="126">
        <f t="shared" si="97"/>
        <v>25100</v>
      </c>
      <c r="J415" s="30">
        <f t="shared" si="97"/>
        <v>25100</v>
      </c>
      <c r="K415" s="36">
        <f t="shared" si="97"/>
        <v>25100</v>
      </c>
      <c r="L415" s="365"/>
    </row>
    <row r="416" spans="1:12" ht="45" customHeight="1">
      <c r="A416" s="436"/>
      <c r="B416" s="971"/>
      <c r="C416" s="972"/>
      <c r="D416" s="973" t="s">
        <v>583</v>
      </c>
      <c r="E416" s="974"/>
      <c r="F416" s="251" t="s">
        <v>584</v>
      </c>
      <c r="G416" s="407">
        <f>SUM(G417:G418)</f>
        <v>21000</v>
      </c>
      <c r="H416" s="77">
        <f>SUM(H417:H418)</f>
        <v>21000</v>
      </c>
      <c r="I416" s="77">
        <v>25100</v>
      </c>
      <c r="J416" s="90">
        <f>SUM(J417:J418)</f>
        <v>25100</v>
      </c>
      <c r="K416" s="78">
        <f>SUM(K417:K418)</f>
        <v>25100</v>
      </c>
      <c r="L416" s="408"/>
    </row>
    <row r="417" spans="1:12" ht="60" customHeight="1">
      <c r="A417" s="436"/>
      <c r="B417" s="371" t="s">
        <v>585</v>
      </c>
      <c r="C417" s="460">
        <v>584</v>
      </c>
      <c r="D417" s="24" t="s">
        <v>224</v>
      </c>
      <c r="E417" s="11" t="s">
        <v>28</v>
      </c>
      <c r="F417" s="298" t="s">
        <v>586</v>
      </c>
      <c r="G417" s="763">
        <v>13500</v>
      </c>
      <c r="H417" s="220">
        <v>13500</v>
      </c>
      <c r="I417" s="220">
        <v>13500</v>
      </c>
      <c r="J417" s="19">
        <v>13500</v>
      </c>
      <c r="K417" s="299">
        <v>13500</v>
      </c>
      <c r="L417" s="569"/>
    </row>
    <row r="418" spans="1:12" s="374" customFormat="1" ht="83.25" customHeight="1" thickBot="1">
      <c r="A418" s="445"/>
      <c r="B418" s="431" t="s">
        <v>585</v>
      </c>
      <c r="C418" s="512">
        <v>589</v>
      </c>
      <c r="D418" s="326" t="s">
        <v>224</v>
      </c>
      <c r="E418" s="13" t="s">
        <v>28</v>
      </c>
      <c r="F418" s="339" t="s">
        <v>587</v>
      </c>
      <c r="G418" s="783">
        <v>7500</v>
      </c>
      <c r="H418" s="330">
        <v>7500</v>
      </c>
      <c r="I418" s="330">
        <v>11600</v>
      </c>
      <c r="J418" s="329">
        <v>11600</v>
      </c>
      <c r="K418" s="336">
        <v>11600</v>
      </c>
      <c r="L418" s="787"/>
    </row>
    <row r="419" spans="1:12" ht="35.1" customHeight="1" thickBot="1">
      <c r="A419" s="29" t="s">
        <v>588</v>
      </c>
      <c r="B419" s="356"/>
      <c r="C419" s="356"/>
      <c r="D419" s="901" t="s">
        <v>589</v>
      </c>
      <c r="E419" s="901"/>
      <c r="F419" s="902"/>
      <c r="G419" s="386">
        <f>SUM(G420,G422)</f>
        <v>78300</v>
      </c>
      <c r="H419" s="88">
        <f t="shared" ref="H419:J419" si="98">SUM(H420,H422)</f>
        <v>78300</v>
      </c>
      <c r="I419" s="88">
        <f t="shared" si="98"/>
        <v>7300</v>
      </c>
      <c r="J419" s="33">
        <f t="shared" si="98"/>
        <v>134300</v>
      </c>
      <c r="K419" s="37">
        <f>SUM(K420,K422)</f>
        <v>107300</v>
      </c>
      <c r="L419" s="387"/>
    </row>
    <row r="420" spans="1:12" ht="35.1" customHeight="1">
      <c r="A420" s="26"/>
      <c r="B420" s="975"/>
      <c r="C420" s="976"/>
      <c r="D420" s="973" t="s">
        <v>590</v>
      </c>
      <c r="E420" s="974"/>
      <c r="F420" s="251" t="s">
        <v>591</v>
      </c>
      <c r="G420" s="806">
        <f>SUM(G421)</f>
        <v>7300</v>
      </c>
      <c r="H420" s="341">
        <f t="shared" ref="H420:K420" si="99">SUM(H421)</f>
        <v>7300</v>
      </c>
      <c r="I420" s="341">
        <f t="shared" si="99"/>
        <v>7300</v>
      </c>
      <c r="J420" s="340">
        <f t="shared" si="99"/>
        <v>7300</v>
      </c>
      <c r="K420" s="342">
        <f t="shared" si="99"/>
        <v>7300</v>
      </c>
      <c r="L420" s="807"/>
    </row>
    <row r="421" spans="1:12" ht="50.1" customHeight="1">
      <c r="A421" s="26"/>
      <c r="B421" s="87" t="s">
        <v>562</v>
      </c>
      <c r="C421" s="406">
        <v>601</v>
      </c>
      <c r="D421" s="304" t="s">
        <v>228</v>
      </c>
      <c r="E421" s="305" t="s">
        <v>23</v>
      </c>
      <c r="F421" s="343" t="s">
        <v>592</v>
      </c>
      <c r="G421" s="808">
        <v>7300</v>
      </c>
      <c r="H421" s="345">
        <v>7300</v>
      </c>
      <c r="I421" s="345">
        <v>7300</v>
      </c>
      <c r="J421" s="344">
        <v>7300</v>
      </c>
      <c r="K421" s="309">
        <v>7300</v>
      </c>
      <c r="L421" s="761"/>
    </row>
    <row r="422" spans="1:12" ht="35.1" customHeight="1">
      <c r="A422" s="26"/>
      <c r="B422" s="967"/>
      <c r="C422" s="968"/>
      <c r="D422" s="969" t="s">
        <v>229</v>
      </c>
      <c r="E422" s="970"/>
      <c r="F422" s="346" t="s">
        <v>593</v>
      </c>
      <c r="G422" s="493">
        <f>SUM(G423:G431)</f>
        <v>71000</v>
      </c>
      <c r="H422" s="177">
        <f>SUM(H423:H431)</f>
        <v>71000</v>
      </c>
      <c r="I422" s="177">
        <f>SUM(I423:I431)</f>
        <v>0</v>
      </c>
      <c r="J422" s="258">
        <f>SUM(J423:J431)</f>
        <v>127000</v>
      </c>
      <c r="K422" s="178">
        <f>SUM(K423:K431)</f>
        <v>100000</v>
      </c>
      <c r="L422" s="494"/>
    </row>
    <row r="423" spans="1:12" ht="50.1" customHeight="1">
      <c r="A423" s="26"/>
      <c r="B423" s="391" t="s">
        <v>562</v>
      </c>
      <c r="C423" s="778">
        <v>607</v>
      </c>
      <c r="D423" s="24" t="s">
        <v>228</v>
      </c>
      <c r="E423" s="11" t="s">
        <v>48</v>
      </c>
      <c r="F423" s="347" t="s">
        <v>231</v>
      </c>
      <c r="G423" s="372">
        <v>21000</v>
      </c>
      <c r="H423" s="349">
        <v>21000</v>
      </c>
      <c r="I423" s="349">
        <v>0</v>
      </c>
      <c r="J423" s="348">
        <v>21000</v>
      </c>
      <c r="K423" s="299">
        <v>21000</v>
      </c>
      <c r="L423" s="569"/>
    </row>
    <row r="424" spans="1:12" ht="71.25" customHeight="1">
      <c r="A424" s="26"/>
      <c r="B424" s="375" t="s">
        <v>562</v>
      </c>
      <c r="C424" s="779">
        <v>609</v>
      </c>
      <c r="D424" s="46" t="s">
        <v>228</v>
      </c>
      <c r="E424" s="47" t="s">
        <v>48</v>
      </c>
      <c r="F424" s="809" t="s">
        <v>230</v>
      </c>
      <c r="G424" s="810">
        <v>50000</v>
      </c>
      <c r="H424" s="811">
        <v>50000</v>
      </c>
      <c r="I424" s="811">
        <v>0</v>
      </c>
      <c r="J424" s="812">
        <v>20000</v>
      </c>
      <c r="K424" s="335">
        <v>20000</v>
      </c>
      <c r="L424" s="813"/>
    </row>
    <row r="425" spans="1:12" ht="50.1" customHeight="1">
      <c r="A425" s="26"/>
      <c r="B425" s="375" t="s">
        <v>562</v>
      </c>
      <c r="C425" s="779">
        <v>611</v>
      </c>
      <c r="D425" s="799" t="s">
        <v>594</v>
      </c>
      <c r="E425" s="814" t="s">
        <v>48</v>
      </c>
      <c r="F425" s="815" t="s">
        <v>595</v>
      </c>
      <c r="G425" s="816">
        <v>0</v>
      </c>
      <c r="H425" s="817">
        <v>0</v>
      </c>
      <c r="I425" s="818">
        <v>0</v>
      </c>
      <c r="J425" s="819">
        <v>5000</v>
      </c>
      <c r="K425" s="336">
        <v>5000</v>
      </c>
      <c r="L425" s="787"/>
    </row>
    <row r="426" spans="1:12" s="374" customFormat="1" ht="89.25" customHeight="1">
      <c r="A426" s="370"/>
      <c r="B426" s="375" t="s">
        <v>562</v>
      </c>
      <c r="C426" s="785">
        <v>613</v>
      </c>
      <c r="D426" s="799" t="s">
        <v>596</v>
      </c>
      <c r="E426" s="814" t="s">
        <v>48</v>
      </c>
      <c r="F426" s="820" t="s">
        <v>597</v>
      </c>
      <c r="G426" s="816">
        <v>0</v>
      </c>
      <c r="H426" s="821">
        <v>0</v>
      </c>
      <c r="I426" s="822">
        <v>0</v>
      </c>
      <c r="J426" s="823">
        <v>20000</v>
      </c>
      <c r="K426" s="1070">
        <v>0</v>
      </c>
      <c r="L426" s="824"/>
    </row>
    <row r="427" spans="1:12" s="374" customFormat="1" ht="71.25" customHeight="1">
      <c r="A427" s="370"/>
      <c r="B427" s="375" t="s">
        <v>562</v>
      </c>
      <c r="C427" s="785">
        <v>615</v>
      </c>
      <c r="D427" s="799" t="s">
        <v>596</v>
      </c>
      <c r="E427" s="814" t="s">
        <v>48</v>
      </c>
      <c r="F427" s="820" t="s">
        <v>598</v>
      </c>
      <c r="G427" s="816">
        <v>0</v>
      </c>
      <c r="H427" s="821">
        <v>0</v>
      </c>
      <c r="I427" s="822">
        <v>0</v>
      </c>
      <c r="J427" s="823">
        <v>5000</v>
      </c>
      <c r="K427" s="336">
        <v>5000</v>
      </c>
      <c r="L427" s="787"/>
    </row>
    <row r="428" spans="1:12" s="374" customFormat="1" ht="70.5" customHeight="1">
      <c r="A428" s="370"/>
      <c r="B428" s="375" t="s">
        <v>562</v>
      </c>
      <c r="C428" s="785">
        <v>617</v>
      </c>
      <c r="D428" s="799" t="s">
        <v>232</v>
      </c>
      <c r="E428" s="814" t="s">
        <v>48</v>
      </c>
      <c r="F428" s="820" t="s">
        <v>599</v>
      </c>
      <c r="G428" s="816">
        <v>0</v>
      </c>
      <c r="H428" s="821">
        <v>0</v>
      </c>
      <c r="I428" s="822">
        <v>0</v>
      </c>
      <c r="J428" s="823">
        <v>21000</v>
      </c>
      <c r="K428" s="336">
        <v>21000</v>
      </c>
      <c r="L428" s="787"/>
    </row>
    <row r="429" spans="1:12" ht="50.1" customHeight="1">
      <c r="A429" s="26"/>
      <c r="B429" s="375" t="s">
        <v>562</v>
      </c>
      <c r="C429" s="779">
        <v>619</v>
      </c>
      <c r="D429" s="799" t="s">
        <v>233</v>
      </c>
      <c r="E429" s="814" t="s">
        <v>48</v>
      </c>
      <c r="F429" s="815" t="s">
        <v>600</v>
      </c>
      <c r="G429" s="816">
        <v>0</v>
      </c>
      <c r="H429" s="817">
        <v>0</v>
      </c>
      <c r="I429" s="818">
        <v>0</v>
      </c>
      <c r="J429" s="819">
        <v>14000</v>
      </c>
      <c r="K429" s="336">
        <v>14000</v>
      </c>
      <c r="L429" s="787"/>
    </row>
    <row r="430" spans="1:12" ht="50.1" customHeight="1">
      <c r="A430" s="26"/>
      <c r="B430" s="375" t="s">
        <v>562</v>
      </c>
      <c r="C430" s="779">
        <v>621</v>
      </c>
      <c r="D430" s="799" t="s">
        <v>234</v>
      </c>
      <c r="E430" s="814" t="s">
        <v>48</v>
      </c>
      <c r="F430" s="815" t="s">
        <v>601</v>
      </c>
      <c r="G430" s="816">
        <v>0</v>
      </c>
      <c r="H430" s="817">
        <v>0</v>
      </c>
      <c r="I430" s="818">
        <v>0</v>
      </c>
      <c r="J430" s="819">
        <v>14000</v>
      </c>
      <c r="K430" s="336">
        <v>14000</v>
      </c>
      <c r="L430" s="787"/>
    </row>
    <row r="431" spans="1:12" ht="88.5" customHeight="1" thickBot="1">
      <c r="A431" s="28"/>
      <c r="B431" s="398" t="s">
        <v>562</v>
      </c>
      <c r="C431" s="798">
        <v>623</v>
      </c>
      <c r="D431" s="825" t="s">
        <v>234</v>
      </c>
      <c r="E431" s="826" t="s">
        <v>48</v>
      </c>
      <c r="F431" s="827" t="s">
        <v>602</v>
      </c>
      <c r="G431" s="828">
        <v>0</v>
      </c>
      <c r="H431" s="829">
        <v>0</v>
      </c>
      <c r="I431" s="830">
        <v>0</v>
      </c>
      <c r="J431" s="831">
        <v>7000</v>
      </c>
      <c r="K431" s="1071">
        <v>0</v>
      </c>
      <c r="L431" s="832"/>
    </row>
  </sheetData>
  <autoFilter ref="A4:L10"/>
  <mergeCells count="236">
    <mergeCell ref="A1:L1"/>
    <mergeCell ref="A3:A4"/>
    <mergeCell ref="B3:B4"/>
    <mergeCell ref="C3:C4"/>
    <mergeCell ref="D3:D4"/>
    <mergeCell ref="E3:E4"/>
    <mergeCell ref="F3:F4"/>
    <mergeCell ref="G3:H3"/>
    <mergeCell ref="I3:J3"/>
    <mergeCell ref="K3:K4"/>
    <mergeCell ref="B12:C12"/>
    <mergeCell ref="D12:E12"/>
    <mergeCell ref="B17:C17"/>
    <mergeCell ref="D17:E17"/>
    <mergeCell ref="B19:C19"/>
    <mergeCell ref="D19:E19"/>
    <mergeCell ref="L3:L4"/>
    <mergeCell ref="D5:F5"/>
    <mergeCell ref="D6:F6"/>
    <mergeCell ref="B7:C7"/>
    <mergeCell ref="D7:E7"/>
    <mergeCell ref="D11:F11"/>
    <mergeCell ref="B27:C27"/>
    <mergeCell ref="D27:E27"/>
    <mergeCell ref="B30:C30"/>
    <mergeCell ref="D30:E30"/>
    <mergeCell ref="B33:C33"/>
    <mergeCell ref="D33:E33"/>
    <mergeCell ref="B21:C21"/>
    <mergeCell ref="D21:E21"/>
    <mergeCell ref="B23:C23"/>
    <mergeCell ref="D23:E23"/>
    <mergeCell ref="B25:C25"/>
    <mergeCell ref="D25:E25"/>
    <mergeCell ref="B51:C51"/>
    <mergeCell ref="D51:E51"/>
    <mergeCell ref="D53:F53"/>
    <mergeCell ref="B54:C54"/>
    <mergeCell ref="D54:E54"/>
    <mergeCell ref="B59:C59"/>
    <mergeCell ref="D59:E59"/>
    <mergeCell ref="B43:C43"/>
    <mergeCell ref="D43:E43"/>
    <mergeCell ref="B47:C47"/>
    <mergeCell ref="D47:E47"/>
    <mergeCell ref="B49:C49"/>
    <mergeCell ref="D49:E49"/>
    <mergeCell ref="B71:C71"/>
    <mergeCell ref="D71:E71"/>
    <mergeCell ref="B74:C74"/>
    <mergeCell ref="D74:E74"/>
    <mergeCell ref="B77:C77"/>
    <mergeCell ref="D77:E77"/>
    <mergeCell ref="B62:C62"/>
    <mergeCell ref="D62:E62"/>
    <mergeCell ref="B65:C65"/>
    <mergeCell ref="D65:E65"/>
    <mergeCell ref="B68:C68"/>
    <mergeCell ref="D68:E68"/>
    <mergeCell ref="B91:C91"/>
    <mergeCell ref="D91:E91"/>
    <mergeCell ref="B93:C93"/>
    <mergeCell ref="D93:E93"/>
    <mergeCell ref="B95:C95"/>
    <mergeCell ref="D95:E95"/>
    <mergeCell ref="B80:C80"/>
    <mergeCell ref="D80:E80"/>
    <mergeCell ref="B85:C85"/>
    <mergeCell ref="D85:E85"/>
    <mergeCell ref="B88:C88"/>
    <mergeCell ref="D88:E88"/>
    <mergeCell ref="B123:C123"/>
    <mergeCell ref="D123:E123"/>
    <mergeCell ref="B125:C125"/>
    <mergeCell ref="D125:E125"/>
    <mergeCell ref="B127:C127"/>
    <mergeCell ref="D127:E127"/>
    <mergeCell ref="B105:C105"/>
    <mergeCell ref="D105:E105"/>
    <mergeCell ref="B114:C114"/>
    <mergeCell ref="D114:E114"/>
    <mergeCell ref="B120:C120"/>
    <mergeCell ref="D120:E120"/>
    <mergeCell ref="B150:C150"/>
    <mergeCell ref="D150:E150"/>
    <mergeCell ref="B152:C152"/>
    <mergeCell ref="D152:E152"/>
    <mergeCell ref="B155:C155"/>
    <mergeCell ref="D155:E155"/>
    <mergeCell ref="D129:F129"/>
    <mergeCell ref="B130:C130"/>
    <mergeCell ref="D130:E130"/>
    <mergeCell ref="B145:C145"/>
    <mergeCell ref="D145:E145"/>
    <mergeCell ref="B148:C148"/>
    <mergeCell ref="D148:E148"/>
    <mergeCell ref="B165:C165"/>
    <mergeCell ref="D165:E165"/>
    <mergeCell ref="B168:C168"/>
    <mergeCell ref="D168:E168"/>
    <mergeCell ref="B171:C171"/>
    <mergeCell ref="D171:E171"/>
    <mergeCell ref="B158:C158"/>
    <mergeCell ref="D158:E158"/>
    <mergeCell ref="B161:C161"/>
    <mergeCell ref="D161:E161"/>
    <mergeCell ref="B163:C163"/>
    <mergeCell ref="D163:E163"/>
    <mergeCell ref="D185:F185"/>
    <mergeCell ref="B186:C186"/>
    <mergeCell ref="D186:E186"/>
    <mergeCell ref="B196:C196"/>
    <mergeCell ref="D196:E196"/>
    <mergeCell ref="B198:C198"/>
    <mergeCell ref="D198:E198"/>
    <mergeCell ref="B173:C173"/>
    <mergeCell ref="D173:E173"/>
    <mergeCell ref="B175:C175"/>
    <mergeCell ref="D175:E175"/>
    <mergeCell ref="D181:F181"/>
    <mergeCell ref="B182:C182"/>
    <mergeCell ref="D182:E182"/>
    <mergeCell ref="B219:C219"/>
    <mergeCell ref="D219:E219"/>
    <mergeCell ref="B221:C221"/>
    <mergeCell ref="D221:E221"/>
    <mergeCell ref="B223:C223"/>
    <mergeCell ref="D223:E223"/>
    <mergeCell ref="B202:C202"/>
    <mergeCell ref="D202:E202"/>
    <mergeCell ref="B208:C208"/>
    <mergeCell ref="D208:E208"/>
    <mergeCell ref="B211:C211"/>
    <mergeCell ref="D211:E211"/>
    <mergeCell ref="B231:C231"/>
    <mergeCell ref="D231:E231"/>
    <mergeCell ref="B233:C233"/>
    <mergeCell ref="D233:E233"/>
    <mergeCell ref="B235:C235"/>
    <mergeCell ref="D235:E235"/>
    <mergeCell ref="B225:C225"/>
    <mergeCell ref="D225:E225"/>
    <mergeCell ref="B227:C227"/>
    <mergeCell ref="D227:E227"/>
    <mergeCell ref="B229:C229"/>
    <mergeCell ref="D229:E229"/>
    <mergeCell ref="B243:C243"/>
    <mergeCell ref="D243:E243"/>
    <mergeCell ref="B245:C245"/>
    <mergeCell ref="D245:E245"/>
    <mergeCell ref="B247:C247"/>
    <mergeCell ref="D247:E247"/>
    <mergeCell ref="B237:C237"/>
    <mergeCell ref="D237:E237"/>
    <mergeCell ref="B239:C239"/>
    <mergeCell ref="D239:E239"/>
    <mergeCell ref="B241:C241"/>
    <mergeCell ref="D241:E241"/>
    <mergeCell ref="B255:C255"/>
    <mergeCell ref="D255:E255"/>
    <mergeCell ref="D258:F258"/>
    <mergeCell ref="B259:C259"/>
    <mergeCell ref="D259:E259"/>
    <mergeCell ref="B278:C278"/>
    <mergeCell ref="D278:E278"/>
    <mergeCell ref="B249:C249"/>
    <mergeCell ref="D249:E249"/>
    <mergeCell ref="B251:C251"/>
    <mergeCell ref="D251:E251"/>
    <mergeCell ref="B253:C253"/>
    <mergeCell ref="D253:E253"/>
    <mergeCell ref="D296:E296"/>
    <mergeCell ref="D298:E298"/>
    <mergeCell ref="D300:F300"/>
    <mergeCell ref="B301:C301"/>
    <mergeCell ref="D301:E301"/>
    <mergeCell ref="B306:C306"/>
    <mergeCell ref="D306:E306"/>
    <mergeCell ref="D290:F290"/>
    <mergeCell ref="B291:C291"/>
    <mergeCell ref="D291:E291"/>
    <mergeCell ref="D293:F293"/>
    <mergeCell ref="B294:C294"/>
    <mergeCell ref="D294:E294"/>
    <mergeCell ref="B317:C317"/>
    <mergeCell ref="D317:E317"/>
    <mergeCell ref="B320:C320"/>
    <mergeCell ref="D320:E320"/>
    <mergeCell ref="B326:C326"/>
    <mergeCell ref="D326:E326"/>
    <mergeCell ref="B310:C310"/>
    <mergeCell ref="D310:E310"/>
    <mergeCell ref="B312:C312"/>
    <mergeCell ref="D312:E312"/>
    <mergeCell ref="B314:C314"/>
    <mergeCell ref="D314:E314"/>
    <mergeCell ref="B378:C378"/>
    <mergeCell ref="D378:E378"/>
    <mergeCell ref="B381:C381"/>
    <mergeCell ref="D381:E381"/>
    <mergeCell ref="B383:C383"/>
    <mergeCell ref="D383:E383"/>
    <mergeCell ref="D371:F371"/>
    <mergeCell ref="B372:C372"/>
    <mergeCell ref="D372:E372"/>
    <mergeCell ref="B374:C374"/>
    <mergeCell ref="D374:E374"/>
    <mergeCell ref="D377:F377"/>
    <mergeCell ref="D391:F391"/>
    <mergeCell ref="B392:C392"/>
    <mergeCell ref="D392:E392"/>
    <mergeCell ref="B396:C396"/>
    <mergeCell ref="D396:E396"/>
    <mergeCell ref="B398:C398"/>
    <mergeCell ref="D398:E398"/>
    <mergeCell ref="B385:C385"/>
    <mergeCell ref="D385:E385"/>
    <mergeCell ref="B387:C387"/>
    <mergeCell ref="D387:E387"/>
    <mergeCell ref="B389:C389"/>
    <mergeCell ref="D389:E389"/>
    <mergeCell ref="B422:C422"/>
    <mergeCell ref="D422:E422"/>
    <mergeCell ref="D415:F415"/>
    <mergeCell ref="B416:C416"/>
    <mergeCell ref="D416:E416"/>
    <mergeCell ref="D419:F419"/>
    <mergeCell ref="B420:C420"/>
    <mergeCell ref="D420:E420"/>
    <mergeCell ref="B400:C400"/>
    <mergeCell ref="D400:E400"/>
    <mergeCell ref="B402:C402"/>
    <mergeCell ref="D402:E402"/>
    <mergeCell ref="D412:F412"/>
    <mergeCell ref="B413:C413"/>
    <mergeCell ref="D413:E413"/>
  </mergeCells>
  <phoneticPr fontId="5" type="noConversion"/>
  <pageMargins left="0.23622047244094491" right="0.23622047244094491" top="0.74803149606299213" bottom="0.74803149606299213" header="0.31496062992125984" footer="0.31496062992125984"/>
  <pageSetup paperSize="8" scale="74" fitToHeight="0" orientation="landscape" r:id="rId1"/>
  <headerFooter>
    <oddFooter>&amp;C- &amp;P -</oddFooter>
  </headerFooter>
  <rowBreaks count="22" manualBreakCount="22">
    <brk id="21" max="10" man="1"/>
    <brk id="38" max="10" man="1"/>
    <brk id="57" max="10" man="1"/>
    <brk id="77" max="10" man="1"/>
    <brk id="97" max="10" man="1"/>
    <brk id="127" max="10" man="1"/>
    <brk id="160" max="10" man="1"/>
    <brk id="177" max="10" man="1"/>
    <brk id="193" max="10" man="1"/>
    <brk id="208" max="10" man="1"/>
    <brk id="223" max="10" man="1"/>
    <brk id="241" max="10" man="1"/>
    <brk id="260" max="10" man="1"/>
    <brk id="274" max="10" man="1"/>
    <brk id="291" max="10" man="1"/>
    <brk id="308" max="10" man="1"/>
    <brk id="327" max="10" man="1"/>
    <brk id="343" max="10" man="1"/>
    <brk id="359" max="10" man="1"/>
    <brk id="379" max="10" man="1"/>
    <brk id="396" max="10" man="1"/>
    <brk id="4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안건1(지방재정 투자심사)</vt:lpstr>
      <vt:lpstr>안건2(신규 행사축제성 사업)</vt:lpstr>
      <vt:lpstr>안건3(공모사업대상자 선정)</vt:lpstr>
      <vt:lpstr>안건5(지방보조금 지원사업)</vt:lpstr>
      <vt:lpstr>'안건1(지방재정 투자심사)'!Print_Area</vt:lpstr>
      <vt:lpstr>'안건2(신규 행사축제성 사업)'!Print_Area</vt:lpstr>
      <vt:lpstr>'안건3(공모사업대상자 선정)'!Print_Area</vt:lpstr>
      <vt:lpstr>'안건5(지방보조금 지원사업)'!Print_Area</vt:lpstr>
      <vt:lpstr>'안건1(지방재정 투자심사)'!Print_Titles</vt:lpstr>
      <vt:lpstr>'안건2(신규 행사축제성 사업)'!Print_Titles</vt:lpstr>
      <vt:lpstr>'안건3(공모사업대상자 선정)'!Print_Titles</vt:lpstr>
      <vt:lpstr>'안건5(지방보조금 지원사업)'!Print_Titles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2021-11-16T00:07:01Z</cp:lastPrinted>
  <dcterms:created xsi:type="dcterms:W3CDTF">2015-10-20T09:58:10Z</dcterms:created>
  <dcterms:modified xsi:type="dcterms:W3CDTF">2021-11-16T00:07:49Z</dcterms:modified>
</cp:coreProperties>
</file>